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A:\Mitigation\SQT Development\SQT Wetlands Grant\Task 3 Fish IBI\"/>
    </mc:Choice>
  </mc:AlternateContent>
  <xr:revisionPtr revIDLastSave="0" documentId="13_ncr:1_{7EFAD730-9A58-4D3A-9BCF-023A643CD187}" xr6:coauthVersionLast="47" xr6:coauthVersionMax="47" xr10:uidLastSave="{00000000-0000-0000-0000-000000000000}"/>
  <bookViews>
    <workbookView xWindow="23184" yWindow="756" windowWidth="22236" windowHeight="17316" activeTab="4" xr2:uid="{B1C731E7-26E5-4CFF-8194-23D554B8B79F}"/>
  </bookViews>
  <sheets>
    <sheet name="Main" sheetId="1" r:id="rId1"/>
    <sheet name="Class 1" sheetId="4" r:id="rId2"/>
    <sheet name="Class 2" sheetId="7" r:id="rId3"/>
    <sheet name="Class 3" sheetId="10" r:id="rId4"/>
    <sheet name="Class 4" sheetId="11" r:id="rId5"/>
    <sheet name="Substrate" sheetId="2" r:id="rId6"/>
    <sheet name="Fish List" sheetId="3" r:id="rId7"/>
    <sheet name="Fish Class IBI Data" sheetId="6" r:id="rId8"/>
  </sheets>
  <externalReferences>
    <externalReference r:id="rId9"/>
    <externalReference r:id="rId10"/>
    <externalReference r:id="rId11"/>
  </externalReferences>
  <definedNames>
    <definedName name="BufferLandUse">'[1]Pull Down Notes'!$B$128:$B$132</definedName>
    <definedName name="CanopyCover">'[1]Pull Down Notes'!$B$118:$B$120</definedName>
    <definedName name="FlowType">'[1]Pull Down Notes'!$B$25:$B$28</definedName>
    <definedName name="NCMacroSamplingMethod">'[1]Pull Down Notes'!$B$134:$B$136</definedName>
    <definedName name="ProposedBedMaterial">'[1]Pull Down Notes'!$B$17:$B$23</definedName>
    <definedName name="RestorationLevel">'[1]Pull Down Notes'!$B$68:$B$70</definedName>
    <definedName name="StreamOrder">'[1]Pull Down Notes'!$B$112:$B$116</definedName>
    <definedName name="StreamType">'[1]Pull Down Notes'!$B$1:$B$15</definedName>
    <definedName name="Temperature">'[1]Pull Down Notes'!$B$98:$B$100</definedName>
    <definedName name="ValleySlope">'[1]Pull Down Notes'!$B$122:$B$126</definedName>
    <definedName name="ValleyType">'[1]Pull Down Notes'!$B$107:$B$110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1" l="1"/>
  <c r="E4" i="11" s="1"/>
  <c r="I3" i="10"/>
  <c r="E4" i="10" s="1"/>
  <c r="I3" i="7"/>
  <c r="E4" i="7" s="1"/>
  <c r="E157" i="11" l="1"/>
  <c r="E93" i="11"/>
  <c r="E121" i="11"/>
  <c r="E149" i="11"/>
  <c r="E117" i="11"/>
  <c r="E145" i="11"/>
  <c r="E113" i="11"/>
  <c r="E3" i="11"/>
  <c r="E105" i="11"/>
  <c r="E165" i="11"/>
  <c r="E133" i="11"/>
  <c r="E101" i="11"/>
  <c r="E125" i="11"/>
  <c r="E153" i="11"/>
  <c r="E141" i="11"/>
  <c r="E109" i="11"/>
  <c r="E137" i="11"/>
  <c r="E161" i="11"/>
  <c r="E129" i="11"/>
  <c r="E97" i="11"/>
  <c r="E85" i="11"/>
  <c r="E77" i="11"/>
  <c r="E69" i="11"/>
  <c r="E61" i="11"/>
  <c r="E53" i="11"/>
  <c r="E45" i="11"/>
  <c r="E37" i="11"/>
  <c r="E29" i="11"/>
  <c r="E21" i="11"/>
  <c r="E17" i="11"/>
  <c r="E13" i="11"/>
  <c r="E9" i="11"/>
  <c r="E167" i="11"/>
  <c r="E163" i="11"/>
  <c r="E159" i="11"/>
  <c r="E155" i="11"/>
  <c r="E151" i="11"/>
  <c r="E147" i="11"/>
  <c r="E143" i="11"/>
  <c r="E139" i="11"/>
  <c r="E135" i="11"/>
  <c r="E131" i="11"/>
  <c r="E127" i="11"/>
  <c r="E123" i="11"/>
  <c r="E119" i="11"/>
  <c r="E115" i="11"/>
  <c r="E111" i="11"/>
  <c r="E107" i="11"/>
  <c r="E103" i="11"/>
  <c r="E99" i="11"/>
  <c r="E95" i="11"/>
  <c r="E91" i="11"/>
  <c r="E87" i="11"/>
  <c r="E83" i="11"/>
  <c r="E79" i="11"/>
  <c r="E75" i="11"/>
  <c r="E71" i="11"/>
  <c r="E67" i="11"/>
  <c r="E63" i="11"/>
  <c r="E59" i="11"/>
  <c r="E55" i="11"/>
  <c r="E51" i="11"/>
  <c r="E47" i="11"/>
  <c r="E43" i="11"/>
  <c r="E39" i="11"/>
  <c r="E35" i="11"/>
  <c r="E31" i="11"/>
  <c r="E27" i="11"/>
  <c r="E23" i="11"/>
  <c r="E19" i="11"/>
  <c r="E15" i="11"/>
  <c r="E11" i="11"/>
  <c r="E7" i="11"/>
  <c r="E166" i="11"/>
  <c r="E162" i="11"/>
  <c r="E158" i="11"/>
  <c r="E154" i="11"/>
  <c r="E150" i="11"/>
  <c r="E146" i="11"/>
  <c r="E142" i="11"/>
  <c r="E138" i="11"/>
  <c r="E134" i="11"/>
  <c r="E130" i="11"/>
  <c r="E126" i="11"/>
  <c r="E122" i="11"/>
  <c r="E118" i="11"/>
  <c r="E114" i="11"/>
  <c r="E110" i="11"/>
  <c r="E106" i="11"/>
  <c r="E102" i="11"/>
  <c r="E98" i="11"/>
  <c r="E94" i="11"/>
  <c r="E90" i="11"/>
  <c r="E86" i="11"/>
  <c r="E82" i="11"/>
  <c r="E78" i="11"/>
  <c r="E74" i="11"/>
  <c r="E70" i="11"/>
  <c r="E66" i="11"/>
  <c r="E62" i="11"/>
  <c r="E58" i="11"/>
  <c r="E54" i="11"/>
  <c r="E50" i="11"/>
  <c r="E46" i="11"/>
  <c r="E42" i="11"/>
  <c r="E38" i="11"/>
  <c r="E34" i="11"/>
  <c r="E30" i="11"/>
  <c r="E26" i="11"/>
  <c r="E22" i="11"/>
  <c r="E18" i="11"/>
  <c r="E14" i="11"/>
  <c r="E10" i="11"/>
  <c r="E6" i="11"/>
  <c r="E89" i="11"/>
  <c r="E81" i="11"/>
  <c r="E73" i="11"/>
  <c r="E65" i="11"/>
  <c r="E57" i="11"/>
  <c r="E49" i="11"/>
  <c r="E41" i="11"/>
  <c r="E33" i="11"/>
  <c r="E25" i="11"/>
  <c r="E5" i="11"/>
  <c r="E168" i="11"/>
  <c r="E164" i="11"/>
  <c r="E160" i="11"/>
  <c r="E156" i="11"/>
  <c r="E152" i="11"/>
  <c r="E148" i="11"/>
  <c r="E144" i="11"/>
  <c r="E140" i="11"/>
  <c r="E136" i="11"/>
  <c r="E132" i="11"/>
  <c r="E128" i="11"/>
  <c r="E124" i="11"/>
  <c r="E120" i="11"/>
  <c r="E116" i="11"/>
  <c r="E112" i="11"/>
  <c r="E108" i="11"/>
  <c r="E104" i="11"/>
  <c r="E100" i="11"/>
  <c r="E96" i="11"/>
  <c r="E92" i="11"/>
  <c r="E88" i="11"/>
  <c r="E84" i="11"/>
  <c r="E80" i="11"/>
  <c r="E76" i="11"/>
  <c r="E72" i="11"/>
  <c r="E68" i="11"/>
  <c r="E64" i="11"/>
  <c r="E60" i="11"/>
  <c r="E56" i="11"/>
  <c r="E52" i="11"/>
  <c r="E48" i="11"/>
  <c r="E44" i="11"/>
  <c r="E40" i="11"/>
  <c r="E36" i="11"/>
  <c r="E32" i="11"/>
  <c r="E28" i="11"/>
  <c r="E24" i="11"/>
  <c r="E20" i="11"/>
  <c r="E16" i="11"/>
  <c r="E12" i="11"/>
  <c r="E8" i="11"/>
  <c r="E167" i="10"/>
  <c r="E163" i="10"/>
  <c r="E159" i="10"/>
  <c r="E155" i="10"/>
  <c r="E151" i="10"/>
  <c r="E147" i="10"/>
  <c r="E143" i="10"/>
  <c r="E139" i="10"/>
  <c r="E135" i="10"/>
  <c r="E131" i="10"/>
  <c r="E127" i="10"/>
  <c r="E123" i="10"/>
  <c r="E119" i="10"/>
  <c r="E115" i="10"/>
  <c r="E111" i="10"/>
  <c r="E107" i="10"/>
  <c r="E103" i="10"/>
  <c r="E99" i="10"/>
  <c r="E95" i="10"/>
  <c r="E91" i="10"/>
  <c r="E87" i="10"/>
  <c r="E83" i="10"/>
  <c r="E79" i="10"/>
  <c r="E75" i="10"/>
  <c r="E71" i="10"/>
  <c r="E67" i="10"/>
  <c r="E63" i="10"/>
  <c r="E59" i="10"/>
  <c r="E55" i="10"/>
  <c r="E51" i="10"/>
  <c r="E47" i="10"/>
  <c r="E43" i="10"/>
  <c r="E39" i="10"/>
  <c r="E35" i="10"/>
  <c r="E31" i="10"/>
  <c r="E27" i="10"/>
  <c r="E23" i="10"/>
  <c r="E19" i="10"/>
  <c r="E15" i="10"/>
  <c r="E11" i="10"/>
  <c r="E7" i="10"/>
  <c r="E166" i="10"/>
  <c r="E162" i="10"/>
  <c r="E158" i="10"/>
  <c r="E154" i="10"/>
  <c r="E150" i="10"/>
  <c r="E146" i="10"/>
  <c r="E142" i="10"/>
  <c r="E138" i="10"/>
  <c r="E134" i="10"/>
  <c r="E130" i="10"/>
  <c r="E126" i="10"/>
  <c r="E122" i="10"/>
  <c r="E118" i="10"/>
  <c r="E114" i="10"/>
  <c r="E110" i="10"/>
  <c r="E106" i="10"/>
  <c r="E102" i="10"/>
  <c r="E98" i="10"/>
  <c r="E94" i="10"/>
  <c r="E90" i="10"/>
  <c r="E86" i="10"/>
  <c r="E82" i="10"/>
  <c r="E78" i="10"/>
  <c r="E74" i="10"/>
  <c r="E70" i="10"/>
  <c r="E66" i="10"/>
  <c r="E62" i="10"/>
  <c r="E58" i="10"/>
  <c r="E54" i="10"/>
  <c r="E50" i="10"/>
  <c r="E46" i="10"/>
  <c r="E42" i="10"/>
  <c r="E38" i="10"/>
  <c r="E34" i="10"/>
  <c r="E30" i="10"/>
  <c r="E26" i="10"/>
  <c r="E22" i="10"/>
  <c r="E18" i="10"/>
  <c r="E14" i="10"/>
  <c r="E10" i="10"/>
  <c r="E6" i="10"/>
  <c r="E3" i="10"/>
  <c r="E165" i="10"/>
  <c r="E161" i="10"/>
  <c r="E157" i="10"/>
  <c r="E153" i="10"/>
  <c r="E149" i="10"/>
  <c r="E145" i="10"/>
  <c r="E141" i="10"/>
  <c r="E137" i="10"/>
  <c r="E133" i="10"/>
  <c r="E129" i="10"/>
  <c r="E125" i="10"/>
  <c r="E121" i="10"/>
  <c r="E117" i="10"/>
  <c r="E113" i="10"/>
  <c r="E109" i="10"/>
  <c r="E105" i="10"/>
  <c r="E101" i="10"/>
  <c r="E97" i="10"/>
  <c r="E93" i="10"/>
  <c r="E89" i="10"/>
  <c r="E85" i="10"/>
  <c r="E81" i="10"/>
  <c r="E77" i="10"/>
  <c r="E73" i="10"/>
  <c r="E69" i="10"/>
  <c r="E65" i="10"/>
  <c r="E61" i="10"/>
  <c r="E57" i="10"/>
  <c r="E53" i="10"/>
  <c r="E49" i="10"/>
  <c r="E45" i="10"/>
  <c r="E41" i="10"/>
  <c r="E37" i="10"/>
  <c r="E33" i="10"/>
  <c r="E29" i="10"/>
  <c r="E25" i="10"/>
  <c r="E21" i="10"/>
  <c r="E17" i="10"/>
  <c r="E13" i="10"/>
  <c r="E9" i="10"/>
  <c r="E5" i="10"/>
  <c r="E168" i="10"/>
  <c r="E164" i="10"/>
  <c r="E160" i="10"/>
  <c r="E156" i="10"/>
  <c r="E152" i="10"/>
  <c r="E148" i="10"/>
  <c r="E144" i="10"/>
  <c r="E140" i="10"/>
  <c r="E136" i="10"/>
  <c r="E132" i="10"/>
  <c r="E128" i="10"/>
  <c r="E124" i="10"/>
  <c r="E120" i="10"/>
  <c r="E116" i="10"/>
  <c r="E112" i="10"/>
  <c r="E108" i="10"/>
  <c r="E104" i="10"/>
  <c r="E100" i="10"/>
  <c r="E96" i="10"/>
  <c r="E92" i="10"/>
  <c r="E88" i="10"/>
  <c r="E84" i="10"/>
  <c r="E80" i="10"/>
  <c r="E76" i="10"/>
  <c r="E72" i="10"/>
  <c r="E68" i="10"/>
  <c r="E64" i="10"/>
  <c r="E60" i="10"/>
  <c r="E56" i="10"/>
  <c r="E52" i="10"/>
  <c r="E48" i="10"/>
  <c r="E44" i="10"/>
  <c r="E40" i="10"/>
  <c r="E36" i="10"/>
  <c r="E32" i="10"/>
  <c r="E28" i="10"/>
  <c r="E24" i="10"/>
  <c r="E20" i="10"/>
  <c r="E16" i="10"/>
  <c r="E12" i="10"/>
  <c r="E8" i="10"/>
  <c r="E163" i="7"/>
  <c r="E155" i="7"/>
  <c r="E151" i="7"/>
  <c r="E147" i="7"/>
  <c r="E143" i="7"/>
  <c r="E139" i="7"/>
  <c r="E135" i="7"/>
  <c r="E131" i="7"/>
  <c r="E127" i="7"/>
  <c r="E123" i="7"/>
  <c r="E119" i="7"/>
  <c r="E115" i="7"/>
  <c r="E111" i="7"/>
  <c r="E107" i="7"/>
  <c r="E103" i="7"/>
  <c r="E99" i="7"/>
  <c r="E95" i="7"/>
  <c r="E91" i="7"/>
  <c r="E87" i="7"/>
  <c r="E83" i="7"/>
  <c r="E79" i="7"/>
  <c r="E75" i="7"/>
  <c r="E71" i="7"/>
  <c r="E67" i="7"/>
  <c r="E63" i="7"/>
  <c r="E59" i="7"/>
  <c r="E55" i="7"/>
  <c r="E51" i="7"/>
  <c r="E47" i="7"/>
  <c r="E43" i="7"/>
  <c r="E39" i="7"/>
  <c r="E35" i="7"/>
  <c r="E31" i="7"/>
  <c r="E27" i="7"/>
  <c r="E23" i="7"/>
  <c r="E19" i="7"/>
  <c r="E15" i="7"/>
  <c r="E11" i="7"/>
  <c r="E7" i="7"/>
  <c r="E159" i="7"/>
  <c r="E166" i="7"/>
  <c r="E154" i="7"/>
  <c r="E146" i="7"/>
  <c r="E138" i="7"/>
  <c r="E130" i="7"/>
  <c r="E126" i="7"/>
  <c r="E122" i="7"/>
  <c r="E118" i="7"/>
  <c r="E114" i="7"/>
  <c r="E110" i="7"/>
  <c r="E106" i="7"/>
  <c r="E102" i="7"/>
  <c r="E98" i="7"/>
  <c r="E94" i="7"/>
  <c r="E90" i="7"/>
  <c r="E86" i="7"/>
  <c r="E82" i="7"/>
  <c r="E78" i="7"/>
  <c r="E74" i="7"/>
  <c r="E70" i="7"/>
  <c r="E66" i="7"/>
  <c r="E62" i="7"/>
  <c r="E58" i="7"/>
  <c r="E54" i="7"/>
  <c r="E50" i="7"/>
  <c r="E46" i="7"/>
  <c r="E42" i="7"/>
  <c r="E38" i="7"/>
  <c r="E34" i="7"/>
  <c r="E30" i="7"/>
  <c r="E26" i="7"/>
  <c r="E22" i="7"/>
  <c r="E18" i="7"/>
  <c r="E14" i="7"/>
  <c r="E10" i="7"/>
  <c r="E6" i="7"/>
  <c r="E167" i="7"/>
  <c r="E162" i="7"/>
  <c r="E158" i="7"/>
  <c r="E150" i="7"/>
  <c r="E142" i="7"/>
  <c r="E134" i="7"/>
  <c r="E3" i="7"/>
  <c r="E165" i="7"/>
  <c r="E161" i="7"/>
  <c r="E157" i="7"/>
  <c r="E153" i="7"/>
  <c r="E149" i="7"/>
  <c r="E145" i="7"/>
  <c r="E141" i="7"/>
  <c r="E137" i="7"/>
  <c r="E133" i="7"/>
  <c r="E129" i="7"/>
  <c r="E125" i="7"/>
  <c r="E121" i="7"/>
  <c r="E117" i="7"/>
  <c r="E113" i="7"/>
  <c r="E109" i="7"/>
  <c r="E105" i="7"/>
  <c r="E101" i="7"/>
  <c r="E97" i="7"/>
  <c r="E93" i="7"/>
  <c r="E89" i="7"/>
  <c r="E85" i="7"/>
  <c r="E81" i="7"/>
  <c r="E77" i="7"/>
  <c r="E73" i="7"/>
  <c r="E69" i="7"/>
  <c r="E65" i="7"/>
  <c r="E61" i="7"/>
  <c r="E57" i="7"/>
  <c r="E53" i="7"/>
  <c r="E49" i="7"/>
  <c r="E45" i="7"/>
  <c r="E41" i="7"/>
  <c r="E37" i="7"/>
  <c r="E33" i="7"/>
  <c r="E29" i="7"/>
  <c r="E25" i="7"/>
  <c r="E21" i="7"/>
  <c r="E17" i="7"/>
  <c r="E13" i="7"/>
  <c r="E9" i="7"/>
  <c r="E5" i="7"/>
  <c r="E168" i="7"/>
  <c r="E164" i="7"/>
  <c r="E160" i="7"/>
  <c r="E156" i="7"/>
  <c r="E152" i="7"/>
  <c r="E148" i="7"/>
  <c r="E144" i="7"/>
  <c r="E140" i="7"/>
  <c r="E136" i="7"/>
  <c r="E132" i="7"/>
  <c r="E128" i="7"/>
  <c r="E124" i="7"/>
  <c r="E120" i="7"/>
  <c r="E116" i="7"/>
  <c r="E112" i="7"/>
  <c r="E108" i="7"/>
  <c r="E104" i="7"/>
  <c r="E100" i="7"/>
  <c r="E96" i="7"/>
  <c r="E92" i="7"/>
  <c r="E88" i="7"/>
  <c r="E84" i="7"/>
  <c r="E80" i="7"/>
  <c r="E76" i="7"/>
  <c r="E72" i="7"/>
  <c r="E68" i="7"/>
  <c r="E64" i="7"/>
  <c r="E60" i="7"/>
  <c r="E56" i="7"/>
  <c r="E52" i="7"/>
  <c r="E48" i="7"/>
  <c r="E44" i="7"/>
  <c r="E40" i="7"/>
  <c r="E36" i="7"/>
  <c r="E32" i="7"/>
  <c r="E28" i="7"/>
  <c r="E24" i="7"/>
  <c r="E20" i="7"/>
  <c r="E16" i="7"/>
  <c r="E12" i="7"/>
  <c r="E8" i="7"/>
  <c r="I3" i="4"/>
  <c r="E168" i="4" s="1"/>
  <c r="I4" i="11" l="1"/>
  <c r="I5" i="7"/>
  <c r="I5" i="11"/>
  <c r="I4" i="10"/>
  <c r="I5" i="10"/>
  <c r="I4" i="7"/>
  <c r="E6" i="4"/>
  <c r="E10" i="4"/>
  <c r="E14" i="4"/>
  <c r="E18" i="4"/>
  <c r="E22" i="4"/>
  <c r="E26" i="4"/>
  <c r="E30" i="4"/>
  <c r="E34" i="4"/>
  <c r="E38" i="4"/>
  <c r="E42" i="4"/>
  <c r="E46" i="4"/>
  <c r="E50" i="4"/>
  <c r="E54" i="4"/>
  <c r="E58" i="4"/>
  <c r="E62" i="4"/>
  <c r="E66" i="4"/>
  <c r="E70" i="4"/>
  <c r="E74" i="4"/>
  <c r="E78" i="4"/>
  <c r="E82" i="4"/>
  <c r="E86" i="4"/>
  <c r="E90" i="4"/>
  <c r="E94" i="4"/>
  <c r="E98" i="4"/>
  <c r="E102" i="4"/>
  <c r="E106" i="4"/>
  <c r="E110" i="4"/>
  <c r="E114" i="4"/>
  <c r="E7" i="4"/>
  <c r="E11" i="4"/>
  <c r="E15" i="4"/>
  <c r="E19" i="4"/>
  <c r="E23" i="4"/>
  <c r="E27" i="4"/>
  <c r="E31" i="4"/>
  <c r="E35" i="4"/>
  <c r="E39" i="4"/>
  <c r="E43" i="4"/>
  <c r="E47" i="4"/>
  <c r="E51" i="4"/>
  <c r="E55" i="4"/>
  <c r="E59" i="4"/>
  <c r="E63" i="4"/>
  <c r="E67" i="4"/>
  <c r="E71" i="4"/>
  <c r="E75" i="4"/>
  <c r="E79" i="4"/>
  <c r="E83" i="4"/>
  <c r="E87" i="4"/>
  <c r="E91" i="4"/>
  <c r="E95" i="4"/>
  <c r="E99" i="4"/>
  <c r="E103" i="4"/>
  <c r="E107" i="4"/>
  <c r="E111" i="4"/>
  <c r="E115" i="4"/>
  <c r="E119" i="4"/>
  <c r="E123" i="4"/>
  <c r="E127" i="4"/>
  <c r="E131" i="4"/>
  <c r="E135" i="4"/>
  <c r="E139" i="4"/>
  <c r="E143" i="4"/>
  <c r="E147" i="4"/>
  <c r="E151" i="4"/>
  <c r="E155" i="4"/>
  <c r="E159" i="4"/>
  <c r="E163" i="4"/>
  <c r="E167" i="4"/>
  <c r="E4" i="4"/>
  <c r="E8" i="4"/>
  <c r="E12" i="4"/>
  <c r="E16" i="4"/>
  <c r="E20" i="4"/>
  <c r="E24" i="4"/>
  <c r="E28" i="4"/>
  <c r="E32" i="4"/>
  <c r="E36" i="4"/>
  <c r="E40" i="4"/>
  <c r="E44" i="4"/>
  <c r="E48" i="4"/>
  <c r="E52" i="4"/>
  <c r="E56" i="4"/>
  <c r="E60" i="4"/>
  <c r="E64" i="4"/>
  <c r="E68" i="4"/>
  <c r="E72" i="4"/>
  <c r="E76" i="4"/>
  <c r="E80" i="4"/>
  <c r="E84" i="4"/>
  <c r="E88" i="4"/>
  <c r="E92" i="4"/>
  <c r="E96" i="4"/>
  <c r="E100" i="4"/>
  <c r="E104" i="4"/>
  <c r="E108" i="4"/>
  <c r="E112" i="4"/>
  <c r="E116" i="4"/>
  <c r="E120" i="4"/>
  <c r="E124" i="4"/>
  <c r="E128" i="4"/>
  <c r="E132" i="4"/>
  <c r="E136" i="4"/>
  <c r="E140" i="4"/>
  <c r="E144" i="4"/>
  <c r="E148" i="4"/>
  <c r="E152" i="4"/>
  <c r="E156" i="4"/>
  <c r="E160" i="4"/>
  <c r="E164" i="4"/>
  <c r="E5" i="4"/>
  <c r="E9" i="4"/>
  <c r="E13" i="4"/>
  <c r="E29" i="4"/>
  <c r="E61" i="4"/>
  <c r="E109" i="4"/>
  <c r="E153" i="4"/>
  <c r="E17" i="4"/>
  <c r="E33" i="4"/>
  <c r="E49" i="4"/>
  <c r="E65" i="4"/>
  <c r="E81" i="4"/>
  <c r="E97" i="4"/>
  <c r="E113" i="4"/>
  <c r="E122" i="4"/>
  <c r="E130" i="4"/>
  <c r="E138" i="4"/>
  <c r="E146" i="4"/>
  <c r="E154" i="4"/>
  <c r="E162" i="4"/>
  <c r="E57" i="4"/>
  <c r="E73" i="4"/>
  <c r="E105" i="4"/>
  <c r="E126" i="4"/>
  <c r="E142" i="4"/>
  <c r="E166" i="4"/>
  <c r="E77" i="4"/>
  <c r="E93" i="4"/>
  <c r="E129" i="4"/>
  <c r="E161" i="4"/>
  <c r="E21" i="4"/>
  <c r="E37" i="4"/>
  <c r="E53" i="4"/>
  <c r="E69" i="4"/>
  <c r="E85" i="4"/>
  <c r="E101" i="4"/>
  <c r="E117" i="4"/>
  <c r="E125" i="4"/>
  <c r="E133" i="4"/>
  <c r="E141" i="4"/>
  <c r="E149" i="4"/>
  <c r="E157" i="4"/>
  <c r="E165" i="4"/>
  <c r="E41" i="4"/>
  <c r="E89" i="4"/>
  <c r="E118" i="4"/>
  <c r="E134" i="4"/>
  <c r="E158" i="4"/>
  <c r="E45" i="4"/>
  <c r="E121" i="4"/>
  <c r="E137" i="4"/>
  <c r="E3" i="4"/>
  <c r="E25" i="4"/>
  <c r="E150" i="4"/>
  <c r="E145" i="4"/>
  <c r="D31" i="2"/>
  <c r="C31" i="2"/>
  <c r="E30" i="2"/>
  <c r="E29" i="2"/>
  <c r="E28" i="2"/>
  <c r="E27" i="2"/>
  <c r="E26" i="2"/>
  <c r="E25" i="2"/>
  <c r="E24" i="2"/>
  <c r="E23" i="2"/>
  <c r="E22" i="2"/>
  <c r="E21" i="2"/>
  <c r="E20" i="2"/>
  <c r="E19" i="2"/>
  <c r="E18" i="2"/>
  <c r="E17" i="2"/>
  <c r="E16" i="2"/>
  <c r="E15" i="2"/>
  <c r="E14" i="2"/>
  <c r="E13" i="2"/>
  <c r="E12" i="2"/>
  <c r="E11" i="2"/>
  <c r="E10" i="2"/>
  <c r="E9" i="2"/>
  <c r="E8" i="2"/>
  <c r="E7" i="2"/>
  <c r="I5" i="4" l="1"/>
  <c r="I4" i="4"/>
  <c r="I6" i="11"/>
  <c r="I7" i="11" s="1"/>
  <c r="I6" i="10"/>
  <c r="I7" i="10" s="1"/>
  <c r="I6" i="7"/>
  <c r="I7" i="7" s="1"/>
  <c r="E31" i="2"/>
  <c r="F30" i="2" s="1"/>
  <c r="I6" i="4" l="1"/>
  <c r="I7" i="4" s="1"/>
  <c r="F22" i="2"/>
  <c r="F9" i="2"/>
  <c r="F19" i="2"/>
  <c r="F18" i="2"/>
  <c r="F27" i="2"/>
  <c r="F29" i="2"/>
  <c r="F15" i="2"/>
  <c r="F28" i="2"/>
  <c r="F14" i="2"/>
  <c r="F25" i="2"/>
  <c r="F13" i="2"/>
  <c r="F24" i="2"/>
  <c r="F26" i="2"/>
  <c r="F12" i="2"/>
  <c r="F23" i="2"/>
  <c r="F17" i="2"/>
  <c r="F16" i="2"/>
  <c r="F11" i="2"/>
  <c r="F10" i="2"/>
  <c r="F20" i="2"/>
  <c r="F7" i="2"/>
  <c r="G7" i="2" s="1"/>
  <c r="F21" i="2"/>
  <c r="F8" i="2"/>
  <c r="G8" i="2" s="1"/>
  <c r="G9" i="2" s="1"/>
  <c r="G10" i="2" s="1"/>
  <c r="G11" i="2" s="1"/>
  <c r="G12" i="2" s="1"/>
  <c r="G13" i="2" s="1"/>
  <c r="G14" i="2" s="1"/>
  <c r="G15" i="2" s="1"/>
  <c r="G16" i="2" s="1"/>
  <c r="G17" i="2" s="1"/>
  <c r="G18" i="2" s="1"/>
  <c r="M4" i="2" l="1"/>
  <c r="K4" i="2" s="1"/>
  <c r="C14" i="1" s="1"/>
  <c r="M2" i="2"/>
  <c r="K2" i="2" s="1"/>
  <c r="G19" i="2"/>
  <c r="G20" i="2" s="1"/>
  <c r="G21" i="2" s="1"/>
  <c r="G22" i="2" s="1"/>
  <c r="G23" i="2" s="1"/>
  <c r="G24" i="2" s="1"/>
  <c r="G25" i="2" s="1"/>
  <c r="G26" i="2" s="1"/>
  <c r="G27" i="2" s="1"/>
  <c r="G28" i="2" s="1"/>
  <c r="G29" i="2" s="1"/>
  <c r="G30" i="2" s="1"/>
  <c r="M3" i="2"/>
  <c r="K3" i="2" s="1"/>
  <c r="M5" i="2" l="1"/>
  <c r="K5" i="2" s="1"/>
  <c r="M6" i="2"/>
  <c r="K6" i="2" s="1"/>
</calcChain>
</file>

<file path=xl/sharedStrings.xml><?xml version="1.0" encoding="utf-8"?>
<sst xmlns="http://schemas.openxmlformats.org/spreadsheetml/2006/main" count="3260" uniqueCount="660">
  <si>
    <t>Site Information and 
Reference Standard Stratification</t>
  </si>
  <si>
    <t>Project Name:</t>
  </si>
  <si>
    <t>Reach ID:</t>
  </si>
  <si>
    <t>Ecoregion:</t>
  </si>
  <si>
    <t>River Basin:</t>
  </si>
  <si>
    <t>Drainage Area (sq. mi.):</t>
  </si>
  <si>
    <t>Strahler Stream Order:</t>
  </si>
  <si>
    <t xml:space="preserve">Sample Length (ft):  </t>
  </si>
  <si>
    <t>Sample Start Coordinates:</t>
  </si>
  <si>
    <t>Sample End Coordinates:</t>
  </si>
  <si>
    <t>Average Stream Depth (m):</t>
  </si>
  <si>
    <t xml:space="preserve">Average Velocity (m/s): </t>
  </si>
  <si>
    <t xml:space="preserve">Reach-Wide Pebble Count                      </t>
  </si>
  <si>
    <t>Substrate Size</t>
  </si>
  <si>
    <t>D16 (mm)</t>
  </si>
  <si>
    <t>D35 (mm)</t>
  </si>
  <si>
    <t>D50 (mm)</t>
  </si>
  <si>
    <t>D84 (mm)</t>
  </si>
  <si>
    <t>Particle Size(mm)</t>
  </si>
  <si>
    <t>Description</t>
  </si>
  <si>
    <t>Riffles</t>
  </si>
  <si>
    <t xml:space="preserve">Pools </t>
  </si>
  <si>
    <t>Total</t>
  </si>
  <si>
    <t>Item %</t>
  </si>
  <si>
    <t>Cumulative %</t>
  </si>
  <si>
    <t>D100 (mm)</t>
  </si>
  <si>
    <t>&lt; .062</t>
  </si>
  <si>
    <t>Silt/Clay</t>
  </si>
  <si>
    <t>.062-.125</t>
  </si>
  <si>
    <t>Very Fine Sand</t>
  </si>
  <si>
    <t>.125-.25</t>
  </si>
  <si>
    <t>Fine Sand</t>
  </si>
  <si>
    <t>.25-.5</t>
  </si>
  <si>
    <t>Medium Sand</t>
  </si>
  <si>
    <t>.5-1.0</t>
  </si>
  <si>
    <t>Coarse Sand</t>
  </si>
  <si>
    <t>1.0-2</t>
  </si>
  <si>
    <t>Very Course Sand</t>
  </si>
  <si>
    <t>2-4</t>
  </si>
  <si>
    <t>Very Fine Gravel</t>
  </si>
  <si>
    <t>4-5.7</t>
  </si>
  <si>
    <t>Fine Gravel</t>
  </si>
  <si>
    <t>5.7-8</t>
  </si>
  <si>
    <t>8-11.3</t>
  </si>
  <si>
    <t>Medium Gravel</t>
  </si>
  <si>
    <t>11.3-16</t>
  </si>
  <si>
    <t>16-22.6</t>
  </si>
  <si>
    <t>Coarse Gravel</t>
  </si>
  <si>
    <t>22.6-32</t>
  </si>
  <si>
    <t>32-45</t>
  </si>
  <si>
    <t>Very Course Gravel</t>
  </si>
  <si>
    <t>45-64</t>
  </si>
  <si>
    <t>64-90</t>
  </si>
  <si>
    <t>Small Cobble</t>
  </si>
  <si>
    <t>90-128</t>
  </si>
  <si>
    <t>128-180</t>
  </si>
  <si>
    <t>Medium Cobble</t>
  </si>
  <si>
    <t>180-256</t>
  </si>
  <si>
    <t>Large Cobble</t>
  </si>
  <si>
    <t>256-362</t>
  </si>
  <si>
    <t>Small Boulders</t>
  </si>
  <si>
    <t>362-512</t>
  </si>
  <si>
    <t>512-1024</t>
  </si>
  <si>
    <t>Medium Boulders</t>
  </si>
  <si>
    <t>1024-2048</t>
  </si>
  <si>
    <t>Large Boulders</t>
  </si>
  <si>
    <t>&gt; 2048</t>
  </si>
  <si>
    <t>Bedrock</t>
  </si>
  <si>
    <t>D50:</t>
  </si>
  <si>
    <t>Number of Participants:</t>
  </si>
  <si>
    <t>Sampling Date:</t>
  </si>
  <si>
    <t xml:space="preserve">Gear Type: </t>
  </si>
  <si>
    <t xml:space="preserve">Voltage:  </t>
  </si>
  <si>
    <t>Frequency:</t>
  </si>
  <si>
    <t>Total Sample Time:</t>
  </si>
  <si>
    <t>Pulse Width:</t>
  </si>
  <si>
    <t>Water Quality Parameters</t>
  </si>
  <si>
    <t>Water Temperature:</t>
  </si>
  <si>
    <t xml:space="preserve">Conductivity:  </t>
  </si>
  <si>
    <t xml:space="preserve">Salinity:  </t>
  </si>
  <si>
    <t xml:space="preserve">Dissolved Oyxgen: </t>
  </si>
  <si>
    <t xml:space="preserve">Turbidity: </t>
  </si>
  <si>
    <t xml:space="preserve">pH:  </t>
  </si>
  <si>
    <t>Species</t>
  </si>
  <si>
    <t>BLG</t>
  </si>
  <si>
    <t>GFS</t>
  </si>
  <si>
    <t>LTM</t>
  </si>
  <si>
    <t>BDS</t>
  </si>
  <si>
    <t>BLS</t>
  </si>
  <si>
    <t>CCS</t>
  </si>
  <si>
    <t>DSF</t>
  </si>
  <si>
    <t>EMM</t>
  </si>
  <si>
    <t>BHC</t>
  </si>
  <si>
    <t>SWS</t>
  </si>
  <si>
    <t>GLS</t>
  </si>
  <si>
    <t>MDS</t>
  </si>
  <si>
    <t>MSQ</t>
  </si>
  <si>
    <t>HFS</t>
  </si>
  <si>
    <t>RBS</t>
  </si>
  <si>
    <t>CRC</t>
  </si>
  <si>
    <t>GSF</t>
  </si>
  <si>
    <t>FBH</t>
  </si>
  <si>
    <t>MGM</t>
  </si>
  <si>
    <t>RSD</t>
  </si>
  <si>
    <t>TSD</t>
  </si>
  <si>
    <t>NLR</t>
  </si>
  <si>
    <t>PDD</t>
  </si>
  <si>
    <t>YBH</t>
  </si>
  <si>
    <t>FLR</t>
  </si>
  <si>
    <t>PIP</t>
  </si>
  <si>
    <t>PPS</t>
  </si>
  <si>
    <t>WAR</t>
  </si>
  <si>
    <t>LMB</t>
  </si>
  <si>
    <t>LKC</t>
  </si>
  <si>
    <t>RFP</t>
  </si>
  <si>
    <t>AEL</t>
  </si>
  <si>
    <t>BBD</t>
  </si>
  <si>
    <t>BBH</t>
  </si>
  <si>
    <t>BJR</t>
  </si>
  <si>
    <t>BLC</t>
  </si>
  <si>
    <t>BND</t>
  </si>
  <si>
    <t>BNT</t>
  </si>
  <si>
    <t>BPS</t>
  </si>
  <si>
    <t>BRT</t>
  </si>
  <si>
    <t>BSS</t>
  </si>
  <si>
    <t>CAD</t>
  </si>
  <si>
    <t>CCF</t>
  </si>
  <si>
    <t>CHP</t>
  </si>
  <si>
    <t>CMD</t>
  </si>
  <si>
    <t>CSH</t>
  </si>
  <si>
    <t>DKS</t>
  </si>
  <si>
    <t>EPS</t>
  </si>
  <si>
    <t>ESM</t>
  </si>
  <si>
    <t>FBS</t>
  </si>
  <si>
    <t>FTD</t>
  </si>
  <si>
    <t>GHS</t>
  </si>
  <si>
    <t>HBC</t>
  </si>
  <si>
    <t>MTS</t>
  </si>
  <si>
    <t>NHS</t>
  </si>
  <si>
    <t>RBT</t>
  </si>
  <si>
    <t>REB</t>
  </si>
  <si>
    <t>RES</t>
  </si>
  <si>
    <t>RFC</t>
  </si>
  <si>
    <t>SBH</t>
  </si>
  <si>
    <t>SBS</t>
  </si>
  <si>
    <t>SFS</t>
  </si>
  <si>
    <t>SGD</t>
  </si>
  <si>
    <t>SHC</t>
  </si>
  <si>
    <t>SMB</t>
  </si>
  <si>
    <t>SOS</t>
  </si>
  <si>
    <t>SPM</t>
  </si>
  <si>
    <t>SPS</t>
  </si>
  <si>
    <t>STC</t>
  </si>
  <si>
    <t>STJ</t>
  </si>
  <si>
    <t>STR</t>
  </si>
  <si>
    <t>STS</t>
  </si>
  <si>
    <t>SVD</t>
  </si>
  <si>
    <t>SWF</t>
  </si>
  <si>
    <t>TLC</t>
  </si>
  <si>
    <t>TPM</t>
  </si>
  <si>
    <t>TQD</t>
  </si>
  <si>
    <t>VLR</t>
  </si>
  <si>
    <t>WCF</t>
  </si>
  <si>
    <t>WFS</t>
  </si>
  <si>
    <t>WHS</t>
  </si>
  <si>
    <t>YFS</t>
  </si>
  <si>
    <t>YLP</t>
  </si>
  <si>
    <t>Common Name</t>
  </si>
  <si>
    <t>SCD</t>
  </si>
  <si>
    <t>SHR</t>
  </si>
  <si>
    <t>BLB</t>
  </si>
  <si>
    <t>CRP</t>
  </si>
  <si>
    <t>FCF</t>
  </si>
  <si>
    <t>FHM</t>
  </si>
  <si>
    <t>GLF</t>
  </si>
  <si>
    <t>WTC</t>
  </si>
  <si>
    <t>BBS</t>
  </si>
  <si>
    <t>BFK</t>
  </si>
  <si>
    <t>BFN</t>
  </si>
  <si>
    <t>BTB</t>
  </si>
  <si>
    <t>FAS</t>
  </si>
  <si>
    <t>GLT</t>
  </si>
  <si>
    <t>GZS</t>
  </si>
  <si>
    <t>HCK</t>
  </si>
  <si>
    <t>ICS</t>
  </si>
  <si>
    <t>LNG</t>
  </si>
  <si>
    <t>LSK</t>
  </si>
  <si>
    <t>MKF</t>
  </si>
  <si>
    <t>MMC</t>
  </si>
  <si>
    <t>PNM</t>
  </si>
  <si>
    <t>SFM</t>
  </si>
  <si>
    <t>SLB</t>
  </si>
  <si>
    <t>SWD</t>
  </si>
  <si>
    <t>TFS</t>
  </si>
  <si>
    <t>TLS</t>
  </si>
  <si>
    <t>WPS</t>
  </si>
  <si>
    <t>WTP</t>
  </si>
  <si>
    <t>Total Number of Individuals</t>
  </si>
  <si>
    <t>Absolute Abundance</t>
  </si>
  <si>
    <t>Relative Abundance</t>
  </si>
  <si>
    <t>Biotic Index</t>
  </si>
  <si>
    <t xml:space="preserve">Total # of Individuals </t>
  </si>
  <si>
    <t>Species Code</t>
  </si>
  <si>
    <t>Fish family</t>
  </si>
  <si>
    <t>Common</t>
  </si>
  <si>
    <t>Scientific</t>
  </si>
  <si>
    <t>Native or Non-Native</t>
  </si>
  <si>
    <t>Non-Native</t>
  </si>
  <si>
    <t>Native</t>
  </si>
  <si>
    <t>SWAP Priority</t>
  </si>
  <si>
    <t>Priority Level</t>
  </si>
  <si>
    <t>Hybrid</t>
  </si>
  <si>
    <t>Anguillidae</t>
  </si>
  <si>
    <t>American Eel</t>
  </si>
  <si>
    <t>Anguilla rostrata</t>
  </si>
  <si>
    <t>X</t>
  </si>
  <si>
    <t>Priority</t>
  </si>
  <si>
    <t>Highest</t>
  </si>
  <si>
    <t>ALB</t>
  </si>
  <si>
    <t>Centrarchidae</t>
  </si>
  <si>
    <t>Alabama Bass</t>
  </si>
  <si>
    <t>Micropterus henshalli</t>
  </si>
  <si>
    <t>ALW</t>
  </si>
  <si>
    <t>Clupeidae</t>
  </si>
  <si>
    <t>Alewife</t>
  </si>
  <si>
    <t>Alosa pseudoharengus</t>
  </si>
  <si>
    <t>AMS</t>
  </si>
  <si>
    <t>American Shad</t>
  </si>
  <si>
    <t>Alosa sapidissima</t>
  </si>
  <si>
    <t>ANF</t>
  </si>
  <si>
    <t>Belonidae</t>
  </si>
  <si>
    <t>Atlantic Needlefish</t>
  </si>
  <si>
    <t>Strongylura marina</t>
  </si>
  <si>
    <t>ASS</t>
  </si>
  <si>
    <t>Atherinidae</t>
  </si>
  <si>
    <t>Atlantic Silverside</t>
  </si>
  <si>
    <t xml:space="preserve">Menidia menidia </t>
  </si>
  <si>
    <t>AST</t>
  </si>
  <si>
    <t>Acipenseridae</t>
  </si>
  <si>
    <t>Atlantic Sturgeon</t>
  </si>
  <si>
    <t>Acipenser oxyrinchus</t>
  </si>
  <si>
    <t>Percidae</t>
  </si>
  <si>
    <t>Blackbanded Darter</t>
  </si>
  <si>
    <t>Percina nigrofasciata</t>
  </si>
  <si>
    <t>Ictaluridae</t>
  </si>
  <si>
    <t>Brown Bullhead</t>
  </si>
  <si>
    <t>Ameiurus nebulosus</t>
  </si>
  <si>
    <t>BBP</t>
  </si>
  <si>
    <t>Elassomatidae</t>
  </si>
  <si>
    <t>Bluebarred Pygmy Sunfish</t>
  </si>
  <si>
    <t>Elassoma okatie</t>
  </si>
  <si>
    <t>Blackbanded Sunfish</t>
  </si>
  <si>
    <t>Enneacanthus chaetodon</t>
  </si>
  <si>
    <t>High</t>
  </si>
  <si>
    <t>BCF</t>
  </si>
  <si>
    <t>Blue Catfish</t>
  </si>
  <si>
    <t>Ictalurus furcatus</t>
  </si>
  <si>
    <t>BDD</t>
  </si>
  <si>
    <t>Banded Darter</t>
  </si>
  <si>
    <t xml:space="preserve">Etheostoma zonale </t>
  </si>
  <si>
    <t>BDK</t>
  </si>
  <si>
    <t>Fundulidae</t>
  </si>
  <si>
    <t>Banded Killifish</t>
  </si>
  <si>
    <t>Fundulus diaphanus</t>
  </si>
  <si>
    <t>Moderate</t>
  </si>
  <si>
    <t>Banded Sunfish</t>
  </si>
  <si>
    <t>Enneacanthus obesus</t>
  </si>
  <si>
    <t>Bluefin Killifish</t>
  </si>
  <si>
    <t>Lucania goodei</t>
  </si>
  <si>
    <t>Amiidae</t>
  </si>
  <si>
    <t>Bowfin</t>
  </si>
  <si>
    <t>Amia calva</t>
  </si>
  <si>
    <t>BFS</t>
  </si>
  <si>
    <t>Leuciscidae</t>
  </si>
  <si>
    <t>Bannerfin Shiner</t>
  </si>
  <si>
    <t>Cyprinella leedsi</t>
  </si>
  <si>
    <t>Bluehead Chub</t>
  </si>
  <si>
    <t>Nocomis leptocephalus</t>
  </si>
  <si>
    <t>Catostomidae</t>
  </si>
  <si>
    <t>Brassy Jumprock</t>
  </si>
  <si>
    <t xml:space="preserve">Scartomyzon sp. </t>
  </si>
  <si>
    <t>Black Bullhead</t>
  </si>
  <si>
    <t>Ameiurus melas</t>
  </si>
  <si>
    <t>Black Crappie</t>
  </si>
  <si>
    <t>Pomoxis nigromaculatus</t>
  </si>
  <si>
    <t>Bluegill</t>
  </si>
  <si>
    <t>Lepomis macrochirus</t>
  </si>
  <si>
    <t>BLH</t>
  </si>
  <si>
    <t>Blueback Herring</t>
  </si>
  <si>
    <t>Alosa aestivalis</t>
  </si>
  <si>
    <t>Bluespotted Sunfish</t>
  </si>
  <si>
    <t>Enneacanthus gloriosus</t>
  </si>
  <si>
    <t>BMF</t>
  </si>
  <si>
    <t>Bigmouth Buffalo</t>
  </si>
  <si>
    <t xml:space="preserve">Ictiobus cyprinellus </t>
  </si>
  <si>
    <t>Western Blacknose Dace</t>
  </si>
  <si>
    <t>Rhinichthys obtusus</t>
  </si>
  <si>
    <t>Salmonidae</t>
  </si>
  <si>
    <t>Brown Trout</t>
  </si>
  <si>
    <t>Salmo trutta</t>
  </si>
  <si>
    <t>Banded Pygmy Sunfish</t>
  </si>
  <si>
    <t>Elassoma zonatum</t>
  </si>
  <si>
    <t>BRS</t>
  </si>
  <si>
    <t>Bridle Shiner</t>
  </si>
  <si>
    <t>Notropis bifrenatus</t>
  </si>
  <si>
    <t>Brook Trout (Southern)</t>
  </si>
  <si>
    <t>Salvelinus fontinalis</t>
  </si>
  <si>
    <t xml:space="preserve">Brook (Golden) Silverside </t>
  </si>
  <si>
    <t>Labidesthes vanhyningi</t>
  </si>
  <si>
    <t>Bartram's Redeye Bass</t>
  </si>
  <si>
    <t>Micropterus sp. cf. coosae</t>
  </si>
  <si>
    <t>BTM</t>
  </si>
  <si>
    <t>Broadtail Madtom</t>
  </si>
  <si>
    <t>Noturus sp. cf. insignis</t>
  </si>
  <si>
    <t>Carolina Darter</t>
  </si>
  <si>
    <t>Etheostoma collis</t>
  </si>
  <si>
    <t>Channel Catfish</t>
  </si>
  <si>
    <t>Ictalurus punctatus</t>
  </si>
  <si>
    <t>Creek Chubsucker</t>
  </si>
  <si>
    <t>Erimyzon oblongus</t>
  </si>
  <si>
    <t>Esocidae</t>
  </si>
  <si>
    <t>Chain Pickerel</t>
  </si>
  <si>
    <t>Esox niger</t>
  </si>
  <si>
    <t>Christmas Darter</t>
  </si>
  <si>
    <t>Etheostoma hopkinsi</t>
  </si>
  <si>
    <t>CMS</t>
  </si>
  <si>
    <t>Comely Shiner</t>
  </si>
  <si>
    <t>Notropis amoenus</t>
  </si>
  <si>
    <t>CPS</t>
  </si>
  <si>
    <t>Carolina Pygmy Sunfish</t>
  </si>
  <si>
    <t>Elassoma boehlkei</t>
  </si>
  <si>
    <t>Creek Chub</t>
  </si>
  <si>
    <t>Semotilus atromaculatus</t>
  </si>
  <si>
    <t>Cyprinidae</t>
  </si>
  <si>
    <t>Common Carp</t>
  </si>
  <si>
    <t>Cyprinus carpio</t>
  </si>
  <si>
    <t>Coastal Shiner</t>
  </si>
  <si>
    <t>Notropis petersoni</t>
  </si>
  <si>
    <t>Dusky Shiner</t>
  </si>
  <si>
    <t>Notropis cummingsae</t>
  </si>
  <si>
    <t>Dollar Sunfish</t>
  </si>
  <si>
    <t>Lepomis marginatus</t>
  </si>
  <si>
    <t>Umbridae</t>
  </si>
  <si>
    <t>Eastern Mudminnow</t>
  </si>
  <si>
    <t>Umbra pygmaea</t>
  </si>
  <si>
    <t>Everglades Pygmy Sunfish</t>
  </si>
  <si>
    <t>Elassoma evergladei</t>
  </si>
  <si>
    <t>Eastern Silvery Minnow</t>
  </si>
  <si>
    <t>Hybognathus regius</t>
  </si>
  <si>
    <t>Eleotridae</t>
  </si>
  <si>
    <t>Fat Sleeper</t>
  </si>
  <si>
    <t>Dormitator maculatus</t>
  </si>
  <si>
    <t>Flat Bullhead</t>
  </si>
  <si>
    <t>Ameiurus platycephalus</t>
  </si>
  <si>
    <t>Fieryblack Shiner</t>
  </si>
  <si>
    <t>Cyprinella pyrrhomelas</t>
  </si>
  <si>
    <t>Flathead Catfish</t>
  </si>
  <si>
    <t>Pylodictis olivaris</t>
  </si>
  <si>
    <t>Fathead Minnow</t>
  </si>
  <si>
    <t>Pimephales promelas</t>
  </si>
  <si>
    <t>FLG</t>
  </si>
  <si>
    <t>Lepisosteidae</t>
  </si>
  <si>
    <t>Florida Gar</t>
  </si>
  <si>
    <t>Lepisosteus platyrhincus</t>
  </si>
  <si>
    <t>Flier</t>
  </si>
  <si>
    <t>Centrarchus macropterus</t>
  </si>
  <si>
    <t>Carolina Fantail Darter</t>
  </si>
  <si>
    <t>Etheostoma brevispinum</t>
  </si>
  <si>
    <t>GCP</t>
  </si>
  <si>
    <t>Grass Carp</t>
  </si>
  <si>
    <t>Ctenopharyngodon idella</t>
  </si>
  <si>
    <t>Greenfin Shiner</t>
  </si>
  <si>
    <t>Cyprinella chloristia</t>
  </si>
  <si>
    <t>Greenhead Shiner</t>
  </si>
  <si>
    <t>Notropis chlorocephalus</t>
  </si>
  <si>
    <t>Goldfish</t>
  </si>
  <si>
    <t>Carassius auratus</t>
  </si>
  <si>
    <t>Golden Shiner</t>
  </si>
  <si>
    <t>Notemigonus crysoleucas</t>
  </si>
  <si>
    <t>Golden Topminnow</t>
  </si>
  <si>
    <t>Fundulus chrysotus</t>
  </si>
  <si>
    <t>Green Sunfish</t>
  </si>
  <si>
    <t>Lepomis cyanellus</t>
  </si>
  <si>
    <t>Gizzard Shad</t>
  </si>
  <si>
    <t>Dorosoma cepedianum</t>
  </si>
  <si>
    <t>Highback Chub</t>
  </si>
  <si>
    <t>Hybopsis hypsinotus</t>
  </si>
  <si>
    <t>Soleidae</t>
  </si>
  <si>
    <t>Hogchoker</t>
  </si>
  <si>
    <t>Trinectes maculatus</t>
  </si>
  <si>
    <t>HFC</t>
  </si>
  <si>
    <t>Highfin Carpsucker</t>
  </si>
  <si>
    <t>Carpiodes velifer</t>
  </si>
  <si>
    <t>Highfin Shiner</t>
  </si>
  <si>
    <t>Notropis altipinnis</t>
  </si>
  <si>
    <t>HKS</t>
  </si>
  <si>
    <t>Hickory Shad</t>
  </si>
  <si>
    <t>Alosa mediocris</t>
  </si>
  <si>
    <t>Ironcolor Shiner</t>
  </si>
  <si>
    <t>Notropis chalybaeus</t>
  </si>
  <si>
    <t>ILS</t>
  </si>
  <si>
    <t>Inland Silverside</t>
  </si>
  <si>
    <t>Menidia beryllina</t>
  </si>
  <si>
    <t>Lake Chubsucker</t>
  </si>
  <si>
    <t>Erimyzon sucetta</t>
  </si>
  <si>
    <t>Largemouth Bass</t>
  </si>
  <si>
    <t>Micropterus salmoides</t>
  </si>
  <si>
    <t>LND</t>
  </si>
  <si>
    <t>Longnose Dace</t>
  </si>
  <si>
    <t>Rhinichthys cataractae</t>
  </si>
  <si>
    <t>Longnose Gar</t>
  </si>
  <si>
    <t>Lepisosteus osseus</t>
  </si>
  <si>
    <t>Poeciliidae</t>
  </si>
  <si>
    <t>Least Killifish</t>
  </si>
  <si>
    <t>Heterandria formosa</t>
  </si>
  <si>
    <t>Lined Topminnow</t>
  </si>
  <si>
    <t>Fundulus lineolatus</t>
  </si>
  <si>
    <t>Mud Sunfish</t>
  </si>
  <si>
    <t>Acantharchus pomotis</t>
  </si>
  <si>
    <t>Margined Madtom</t>
  </si>
  <si>
    <t>Noturus insignis</t>
  </si>
  <si>
    <t>Marsh Killifish</t>
  </si>
  <si>
    <t>Fundulus confluentus</t>
  </si>
  <si>
    <t>Mummichog</t>
  </si>
  <si>
    <t>Fundulus heteroclitus</t>
  </si>
  <si>
    <t>MRS</t>
  </si>
  <si>
    <t>Mirror Shiner</t>
  </si>
  <si>
    <t>Notropis spectrunculus</t>
  </si>
  <si>
    <t>MSK</t>
  </si>
  <si>
    <t>Muskellunge</t>
  </si>
  <si>
    <t xml:space="preserve">Esox masquinongy </t>
  </si>
  <si>
    <t>Eastern Mosquitofish</t>
  </si>
  <si>
    <t>Gambusia holbrooki</t>
  </si>
  <si>
    <t>MTM</t>
  </si>
  <si>
    <t>Mugilidae</t>
  </si>
  <si>
    <t>Mountain Mullet</t>
  </si>
  <si>
    <t>Agonostomus monticola</t>
  </si>
  <si>
    <t>Cottidae</t>
  </si>
  <si>
    <t>Mottled Sculpin</t>
  </si>
  <si>
    <t>Cottus bairdi</t>
  </si>
  <si>
    <t>Northern Hog Sucker</t>
  </si>
  <si>
    <t>Hypentelium nigricans</t>
  </si>
  <si>
    <t>Notchlip Redhorse</t>
  </si>
  <si>
    <t>Piedmont Darter</t>
  </si>
  <si>
    <t>Percina crassa</t>
  </si>
  <si>
    <t>Aphredoderidae</t>
  </si>
  <si>
    <t>Pirate Perch</t>
  </si>
  <si>
    <t>Aphredoderus sayanus</t>
  </si>
  <si>
    <t>Pugnose Minnow</t>
  </si>
  <si>
    <t>Opsopoeodus emiliae</t>
  </si>
  <si>
    <t>Pumpkinseed</t>
  </si>
  <si>
    <t>Lepomis gibbosus</t>
  </si>
  <si>
    <t>PWD</t>
  </si>
  <si>
    <t>Pinewoods Darter</t>
  </si>
  <si>
    <t>Etheostoma mariae</t>
  </si>
  <si>
    <t>QLB</t>
  </si>
  <si>
    <t>Quillback</t>
  </si>
  <si>
    <t>Carpiodes cyprinus</t>
  </si>
  <si>
    <t>RBR</t>
  </si>
  <si>
    <t>Robust Redhorse</t>
  </si>
  <si>
    <t>Moxostoma robustum</t>
  </si>
  <si>
    <t>Redbreast Sunfish</t>
  </si>
  <si>
    <t>Lepomis auritus</t>
  </si>
  <si>
    <t>Rainbow Trout</t>
  </si>
  <si>
    <t>Oncorhynchus mykiss</t>
  </si>
  <si>
    <t>RCB</t>
  </si>
  <si>
    <t>Rock Bass</t>
  </si>
  <si>
    <t>Ambloplites rupestris</t>
  </si>
  <si>
    <t>Redeye Bass</t>
  </si>
  <si>
    <t>Micropterus coosae</t>
  </si>
  <si>
    <t>Redear Sunfish</t>
  </si>
  <si>
    <t>Lepomis microlophus</t>
  </si>
  <si>
    <t>Rosyface Chub</t>
  </si>
  <si>
    <t>Hybopsis rubrifrons</t>
  </si>
  <si>
    <t>Redfin Pickerel</t>
  </si>
  <si>
    <t>Esox americanus</t>
  </si>
  <si>
    <t>RLS</t>
  </si>
  <si>
    <t>Redlip Shiner</t>
  </si>
  <si>
    <t>Notropis chiliticus</t>
  </si>
  <si>
    <t>Rosyside Dace</t>
  </si>
  <si>
    <t>Clinostomus funduloides</t>
  </si>
  <si>
    <t>RSS</t>
  </si>
  <si>
    <t>Rough Silverside</t>
  </si>
  <si>
    <t>Membras martinica</t>
  </si>
  <si>
    <t>RVC</t>
  </si>
  <si>
    <t>River Chub</t>
  </si>
  <si>
    <t>Nocomis micropogon</t>
  </si>
  <si>
    <t>RWK</t>
  </si>
  <si>
    <t>Rainwater Killifish</t>
  </si>
  <si>
    <t>Lucania parva</t>
  </si>
  <si>
    <t>Snail Bullhead</t>
  </si>
  <si>
    <t>Ameiurus brunneus</t>
  </si>
  <si>
    <t>Sandbar Shiner</t>
  </si>
  <si>
    <t>Notropis scepticus</t>
  </si>
  <si>
    <t>Sawcheek Darter</t>
  </si>
  <si>
    <t>Etheostoma serrifer</t>
  </si>
  <si>
    <t>SCS</t>
  </si>
  <si>
    <t>Largescaled Spinycheek Sleeper</t>
  </si>
  <si>
    <t>Eleotris amblyopis</t>
  </si>
  <si>
    <t>SEL</t>
  </si>
  <si>
    <t>Petromyzontidae</t>
  </si>
  <si>
    <t>Sea Lamprey</t>
  </si>
  <si>
    <t>Petromyzon marinus</t>
  </si>
  <si>
    <t>SFK</t>
  </si>
  <si>
    <t>Spotfin Killifish</t>
  </si>
  <si>
    <t>Fundulus majalis</t>
  </si>
  <si>
    <t>SFL</t>
  </si>
  <si>
    <t>Paralichthyidae</t>
  </si>
  <si>
    <t>Southern Flounder</t>
  </si>
  <si>
    <t>Paralichthys lethostigma</t>
  </si>
  <si>
    <t>Sailfin Molly</t>
  </si>
  <si>
    <t>Poecilia latipinna</t>
  </si>
  <si>
    <t>Lowland Shiner</t>
  </si>
  <si>
    <t>Pteronotropis stonei</t>
  </si>
  <si>
    <t>Seagreen Darter</t>
  </si>
  <si>
    <t>Etheostoma thalassinum</t>
  </si>
  <si>
    <t>Sandhills Chub</t>
  </si>
  <si>
    <t>Semotilus lumbee</t>
  </si>
  <si>
    <t>SHM</t>
  </si>
  <si>
    <t>Cyprinodontidae?</t>
  </si>
  <si>
    <t>Sheepshead Minnow</t>
  </si>
  <si>
    <t>Cyprinodon variegatus</t>
  </si>
  <si>
    <t>Shorthead Redhorse</t>
  </si>
  <si>
    <t>Moxostoma macrolepidotum</t>
  </si>
  <si>
    <t>Smallmouth Buffalo</t>
  </si>
  <si>
    <t>Ictiobus bubalus</t>
  </si>
  <si>
    <t>Smallmouth Bass</t>
  </si>
  <si>
    <t>Micropterus dolomieu</t>
  </si>
  <si>
    <t>SNS</t>
  </si>
  <si>
    <t>Satinfin Shiner</t>
  </si>
  <si>
    <t>Cyprinella analostana</t>
  </si>
  <si>
    <t>Spotted Sunfish</t>
  </si>
  <si>
    <t>Lepomis punctatus</t>
  </si>
  <si>
    <t>SPB</t>
  </si>
  <si>
    <t>Spotted Bass</t>
  </si>
  <si>
    <t>Micropterus punctulatus</t>
  </si>
  <si>
    <t>Speckled Madtom</t>
  </si>
  <si>
    <t>Noturus leptacanthus</t>
  </si>
  <si>
    <t>Spotted Sucker</t>
  </si>
  <si>
    <t>Minytrema melanops</t>
  </si>
  <si>
    <t>SRM</t>
  </si>
  <si>
    <t>Striped Mullet</t>
  </si>
  <si>
    <t>Mugil cephalus</t>
  </si>
  <si>
    <t>SRS</t>
  </si>
  <si>
    <t>Shortnose Sturgeon</t>
  </si>
  <si>
    <t>Acipenser brevirostrum</t>
  </si>
  <si>
    <t>STB</t>
  </si>
  <si>
    <t>Moronidae</t>
  </si>
  <si>
    <t>Striped Bass</t>
  </si>
  <si>
    <t>Morone saxatilis</t>
  </si>
  <si>
    <t>Santee Chub</t>
  </si>
  <si>
    <t>Cyprinella zanema</t>
  </si>
  <si>
    <t>Striped Jumprock</t>
  </si>
  <si>
    <t>Scartomyzon rupiscartes</t>
  </si>
  <si>
    <t>STK</t>
  </si>
  <si>
    <t>Striped Killifish</t>
  </si>
  <si>
    <t xml:space="preserve">Fundulus majalis </t>
  </si>
  <si>
    <t>Central Stoneroller</t>
  </si>
  <si>
    <t>Campostoma anomalum michauxi</t>
  </si>
  <si>
    <t>Spottail Shiner</t>
  </si>
  <si>
    <t>Notropis hudsonius</t>
  </si>
  <si>
    <t>SUF</t>
  </si>
  <si>
    <t>Summer Flounder</t>
  </si>
  <si>
    <t>Paralichthys dentatus</t>
  </si>
  <si>
    <t>Savannah Darter</t>
  </si>
  <si>
    <t>Etheostoma fricksium</t>
  </si>
  <si>
    <t>Swamp Darter</t>
  </si>
  <si>
    <t>Etheostoma fusiforme</t>
  </si>
  <si>
    <t>Amblyopsidae</t>
  </si>
  <si>
    <t>Swampfish</t>
  </si>
  <si>
    <t>Chologaster cornuta</t>
  </si>
  <si>
    <t>SWH</t>
  </si>
  <si>
    <t>Striped Bass X White Bass Hybrid</t>
  </si>
  <si>
    <t>Swallowtail Shiner</t>
  </si>
  <si>
    <t>Notropis procne</t>
  </si>
  <si>
    <t>Threadfin Shad</t>
  </si>
  <si>
    <t>Dorosoma petenense</t>
  </si>
  <si>
    <t>Thicklip Chub</t>
  </si>
  <si>
    <t>Cyprinella labrosa</t>
  </si>
  <si>
    <t>Taillight Shiner</t>
  </si>
  <si>
    <t>Notropis maculatus</t>
  </si>
  <si>
    <t>TNC</t>
  </si>
  <si>
    <t>Thinlip Chub</t>
  </si>
  <si>
    <t>Cyprinella sp. cf. zanema</t>
  </si>
  <si>
    <t>TNS</t>
  </si>
  <si>
    <t>Tennessee Shiner</t>
  </si>
  <si>
    <t>Notropis leuciodus</t>
  </si>
  <si>
    <t>Tadpole Madtom</t>
  </si>
  <si>
    <t>Noturus gyrinus</t>
  </si>
  <si>
    <t>Turquoise Darter</t>
  </si>
  <si>
    <t>Etheostoma inscriptum</t>
  </si>
  <si>
    <t>Tessellated Darter</t>
  </si>
  <si>
    <t>Etheostoma olmstedi</t>
  </si>
  <si>
    <t>V-Lip Redhorse</t>
  </si>
  <si>
    <t xml:space="preserve">Moxostoma pappillosum </t>
  </si>
  <si>
    <t>Warmouth</t>
  </si>
  <si>
    <t>Lepomis gulosus</t>
  </si>
  <si>
    <t>White Catfish</t>
  </si>
  <si>
    <t>Ameiurus catus</t>
  </si>
  <si>
    <t>WEY</t>
  </si>
  <si>
    <t>Walleye</t>
  </si>
  <si>
    <t>Sander vitreus</t>
  </si>
  <si>
    <t>Whitefin Shiner</t>
  </si>
  <si>
    <t>Cyprinella nivea</t>
  </si>
  <si>
    <t>White Sucker</t>
  </si>
  <si>
    <t>Catostomus commersoni</t>
  </si>
  <si>
    <t>WMS</t>
  </si>
  <si>
    <t>Whitemouth Shiner</t>
  </si>
  <si>
    <t xml:space="preserve">Notropis alborus </t>
  </si>
  <si>
    <t>Warpaint Shiner</t>
  </si>
  <si>
    <t>Luxilus coccogenis</t>
  </si>
  <si>
    <t>WTB</t>
  </si>
  <si>
    <t>White Bass</t>
  </si>
  <si>
    <t>Morone chrysops</t>
  </si>
  <si>
    <t>White Crappie</t>
  </si>
  <si>
    <t>Pomoxis annularis</t>
  </si>
  <si>
    <t>White Perch</t>
  </si>
  <si>
    <t>Morone americana</t>
  </si>
  <si>
    <t>WTS</t>
  </si>
  <si>
    <t>Whitetail Shiner</t>
  </si>
  <si>
    <t>Cyprinella galactura</t>
  </si>
  <si>
    <t>Yellow Bullhead</t>
  </si>
  <si>
    <t>Ameiurus natalis</t>
  </si>
  <si>
    <t>Yellowfin Shiner</t>
  </si>
  <si>
    <t>Notropis lutipinnis</t>
  </si>
  <si>
    <t>Yellow Perch</t>
  </si>
  <si>
    <t>Perca flavescens</t>
  </si>
  <si>
    <t>Carolina Redhorse</t>
  </si>
  <si>
    <t>Moxostoma sp. cf. erythrurum</t>
  </si>
  <si>
    <r>
      <t>Moxostoma collapsum</t>
    </r>
    <r>
      <rPr>
        <sz val="14"/>
        <rFont val="Calibri"/>
        <family val="2"/>
        <scheme val="minor"/>
      </rPr>
      <t xml:space="preserve"> </t>
    </r>
  </si>
  <si>
    <t>Scientific Name</t>
  </si>
  <si>
    <t xml:space="preserve">Moxostoma collapsum </t>
  </si>
  <si>
    <t>Fish Family</t>
  </si>
  <si>
    <t>Meets Expectation </t>
  </si>
  <si>
    <t>Partially Meets Expectation </t>
  </si>
  <si>
    <t>Does Not Meet Expectation </t>
  </si>
  <si>
    <t>Class 1  </t>
  </si>
  <si>
    <t>≥ 0.050 </t>
  </si>
  <si>
    <t>0.049 to -0.180 </t>
  </si>
  <si>
    <r>
      <t xml:space="preserve">≤ </t>
    </r>
    <r>
      <rPr>
        <sz val="11"/>
        <color rgb="FF000000"/>
        <rFont val="Times New Roman"/>
        <family val="1"/>
      </rPr>
      <t>-0.181</t>
    </r>
    <r>
      <rPr>
        <b/>
        <sz val="11"/>
        <color rgb="FF000000"/>
        <rFont val="Times New Roman"/>
        <family val="1"/>
      </rPr>
      <t> </t>
    </r>
  </si>
  <si>
    <t>Class 2  </t>
  </si>
  <si>
    <t>≥ 0.002 </t>
  </si>
  <si>
    <t>0.001 to -0.300 </t>
  </si>
  <si>
    <r>
      <t xml:space="preserve">≤ </t>
    </r>
    <r>
      <rPr>
        <sz val="11"/>
        <color rgb="FF000000"/>
        <rFont val="Times New Roman"/>
        <family val="1"/>
      </rPr>
      <t>-0.301</t>
    </r>
    <r>
      <rPr>
        <b/>
        <sz val="11"/>
        <color rgb="FF000000"/>
        <rFont val="Times New Roman"/>
        <family val="1"/>
      </rPr>
      <t> </t>
    </r>
  </si>
  <si>
    <t>Class 3  </t>
  </si>
  <si>
    <t>≥ 0.005 </t>
  </si>
  <si>
    <t>0.004 to -0.295 </t>
  </si>
  <si>
    <r>
      <t xml:space="preserve">≤ </t>
    </r>
    <r>
      <rPr>
        <sz val="11"/>
        <color rgb="FF000000"/>
        <rFont val="Times New Roman"/>
        <family val="1"/>
      </rPr>
      <t>-0.296</t>
    </r>
    <r>
      <rPr>
        <b/>
        <sz val="11"/>
        <color rgb="FF000000"/>
        <rFont val="Times New Roman"/>
        <family val="1"/>
      </rPr>
      <t> </t>
    </r>
  </si>
  <si>
    <t>Class 4  </t>
  </si>
  <si>
    <t>≥ 0.299 </t>
  </si>
  <si>
    <t>0.298 to -0.046 </t>
  </si>
  <si>
    <r>
      <t xml:space="preserve">≤ </t>
    </r>
    <r>
      <rPr>
        <sz val="11"/>
        <color rgb="FF000000"/>
        <rFont val="Times New Roman"/>
        <family val="1"/>
      </rPr>
      <t>-0.047</t>
    </r>
    <r>
      <rPr>
        <b/>
        <sz val="11"/>
        <color rgb="FF000000"/>
        <rFont val="Times New Roman"/>
        <family val="1"/>
      </rPr>
      <t> </t>
    </r>
  </si>
  <si>
    <t>Expectation</t>
  </si>
  <si>
    <t>Class 1 Species</t>
  </si>
  <si>
    <t>Class 2 Species</t>
  </si>
  <si>
    <t>Class 3 Species</t>
  </si>
  <si>
    <t>(Column D/Total Abundance)</t>
  </si>
  <si>
    <t>Stream Fish Bioassessment Class:</t>
  </si>
  <si>
    <t>Relative Abundance Sensitive</t>
  </si>
  <si>
    <t>Relative Abundance Tolerant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</si>
</sst>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9" x14ac:knownFonts="1">
    <font>
      <sz val="11"/>
      <color theme="1"/>
      <name val="Calibri"/>
      <family val="2"/>
      <scheme val="minor"/>
    </font>
    <font>
      <sz val="12"/>
      <color theme="1"/>
      <name val="Calibri"/>
      <family val="2"/>
      <scheme val="minor"/>
    </font>
    <font>
      <b/>
      <sz val="16"/>
      <color theme="1"/>
      <name val="Calibri"/>
      <family val="2"/>
      <scheme val="minor"/>
    </font>
    <font>
      <sz val="12"/>
      <color theme="1"/>
      <name val="Calibri"/>
      <family val="2"/>
      <scheme val="minor"/>
    </font>
    <font>
      <b/>
      <sz val="12"/>
      <name val="Times New Roman"/>
      <family val="1"/>
    </font>
    <font>
      <b/>
      <sz val="10"/>
      <name val="Times New Roman"/>
      <family val="1"/>
    </font>
    <font>
      <sz val="10"/>
      <name val="Times New Roman"/>
      <family val="1"/>
    </font>
    <font>
      <sz val="8"/>
      <name val="Arial"/>
      <family val="2"/>
    </font>
    <font>
      <b/>
      <sz val="12"/>
      <color theme="1"/>
      <name val="Calibri"/>
      <family val="2"/>
      <scheme val="minor"/>
    </font>
    <font>
      <sz val="14"/>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14"/>
      <name val="Calibri"/>
      <family val="2"/>
      <scheme val="minor"/>
    </font>
    <font>
      <i/>
      <sz val="14"/>
      <name val="Calibri"/>
      <family val="2"/>
      <scheme val="minor"/>
    </font>
    <font>
      <i/>
      <sz val="14"/>
      <color theme="1"/>
      <name val="Calibri"/>
      <family val="2"/>
      <scheme val="minor"/>
    </font>
    <font>
      <sz val="10"/>
      <color theme="1"/>
      <name val="Times New Roman"/>
      <family val="1"/>
    </font>
    <font>
      <b/>
      <sz val="11"/>
      <color rgb="FF000000"/>
      <name val="Times New Roman"/>
      <family val="1"/>
    </font>
    <font>
      <sz val="11"/>
      <color rgb="FF000000"/>
      <name val="Times New Roman"/>
      <family val="1"/>
    </font>
  </fonts>
  <fills count="9">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cellStyleXfs>
  <cellXfs count="112">
    <xf numFmtId="0" fontId="0" fillId="0" borderId="0" xfId="0"/>
    <xf numFmtId="0" fontId="0" fillId="0" borderId="0" xfId="0" applyAlignment="1">
      <alignment horizontal="center" vertical="center" wrapText="1"/>
    </xf>
    <xf numFmtId="0" fontId="5" fillId="0" borderId="9" xfId="0" applyFont="1" applyBorder="1" applyAlignment="1">
      <alignment horizontal="center" vertical="center"/>
    </xf>
    <xf numFmtId="164" fontId="6" fillId="0" borderId="10" xfId="1" applyNumberFormat="1" applyBorder="1" applyAlignment="1">
      <alignment horizontal="left" vertical="center"/>
    </xf>
    <xf numFmtId="165" fontId="6" fillId="0" borderId="10" xfId="1" applyNumberFormat="1" applyBorder="1" applyAlignment="1">
      <alignment horizontal="center" vertical="center"/>
    </xf>
    <xf numFmtId="164" fontId="6" fillId="0" borderId="6" xfId="1" applyNumberFormat="1" applyBorder="1" applyAlignment="1">
      <alignment horizontal="left" vertical="center"/>
    </xf>
    <xf numFmtId="165" fontId="6" fillId="0" borderId="6" xfId="1" applyNumberFormat="1" applyBorder="1" applyAlignment="1">
      <alignment horizontal="center" vertical="center"/>
    </xf>
    <xf numFmtId="0" fontId="6" fillId="0" borderId="6" xfId="0" applyFont="1" applyBorder="1" applyAlignment="1">
      <alignment horizontal="left" vertical="center"/>
    </xf>
    <xf numFmtId="165" fontId="6" fillId="0" borderId="6" xfId="0" applyNumberFormat="1" applyFont="1" applyBorder="1" applyAlignment="1">
      <alignment horizontal="center" vertical="center"/>
    </xf>
    <xf numFmtId="0" fontId="6" fillId="0" borderId="14" xfId="0" applyFont="1" applyBorder="1"/>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1" fontId="6" fillId="0" borderId="0" xfId="0" applyNumberFormat="1" applyFont="1" applyAlignment="1">
      <alignment horizontal="center"/>
    </xf>
    <xf numFmtId="0" fontId="7" fillId="0" borderId="6" xfId="0" applyFont="1" applyBorder="1" applyAlignment="1">
      <alignment horizontal="center" vertical="center"/>
    </xf>
    <xf numFmtId="0" fontId="6" fillId="0" borderId="6" xfId="0" applyFont="1" applyBorder="1" applyAlignment="1">
      <alignment horizontal="center"/>
    </xf>
    <xf numFmtId="2" fontId="7" fillId="0" borderId="6" xfId="0" applyNumberFormat="1" applyFont="1" applyBorder="1" applyAlignment="1">
      <alignment horizontal="center" vertical="center"/>
    </xf>
    <xf numFmtId="165" fontId="7" fillId="0" borderId="6" xfId="0" applyNumberFormat="1" applyFont="1" applyBorder="1" applyAlignment="1">
      <alignment horizontal="center" vertical="center"/>
    </xf>
    <xf numFmtId="16" fontId="6" fillId="0" borderId="6" xfId="0" quotePrefix="1" applyNumberFormat="1" applyFont="1" applyBorder="1" applyAlignment="1">
      <alignment horizontal="center"/>
    </xf>
    <xf numFmtId="0" fontId="6" fillId="0" borderId="6" xfId="0" quotePrefix="1" applyFont="1" applyBorder="1" applyAlignment="1">
      <alignment horizontal="center"/>
    </xf>
    <xf numFmtId="0" fontId="6" fillId="0" borderId="6" xfId="0" applyFont="1" applyBorder="1"/>
    <xf numFmtId="0" fontId="0" fillId="0" borderId="6" xfId="0" applyBorder="1" applyAlignment="1">
      <alignment horizontal="center" vertical="center" wrapText="1"/>
    </xf>
    <xf numFmtId="0" fontId="3" fillId="3" borderId="21" xfId="0" applyFont="1" applyFill="1" applyBorder="1" applyAlignment="1">
      <alignment vertical="center"/>
    </xf>
    <xf numFmtId="0" fontId="3" fillId="3" borderId="8" xfId="0" applyFont="1" applyFill="1" applyBorder="1" applyAlignment="1">
      <alignment vertical="center"/>
    </xf>
    <xf numFmtId="0" fontId="3" fillId="3" borderId="8" xfId="0" applyFont="1" applyFill="1" applyBorder="1" applyAlignment="1">
      <alignment vertical="center" wrapText="1"/>
    </xf>
    <xf numFmtId="0" fontId="3" fillId="3" borderId="25" xfId="0" applyFont="1" applyFill="1" applyBorder="1" applyAlignment="1">
      <alignment vertical="center"/>
    </xf>
    <xf numFmtId="0" fontId="3" fillId="3" borderId="17" xfId="0" applyFont="1" applyFill="1" applyBorder="1" applyAlignment="1">
      <alignment vertical="center" wrapText="1"/>
    </xf>
    <xf numFmtId="0" fontId="3" fillId="4" borderId="6" xfId="0" applyFont="1" applyFill="1" applyBorder="1" applyAlignment="1">
      <alignment vertical="center"/>
    </xf>
    <xf numFmtId="0" fontId="3" fillId="4" borderId="23" xfId="0" applyFont="1" applyFill="1" applyBorder="1" applyAlignment="1">
      <alignment vertical="center"/>
    </xf>
    <xf numFmtId="0" fontId="3" fillId="5" borderId="6" xfId="0" applyFont="1" applyFill="1" applyBorder="1" applyAlignment="1" applyProtection="1">
      <alignment horizontal="center" vertical="center"/>
      <protection locked="0"/>
    </xf>
    <xf numFmtId="0" fontId="3" fillId="0" borderId="0" xfId="0" applyFont="1"/>
    <xf numFmtId="0" fontId="9" fillId="0" borderId="6" xfId="0" applyFont="1" applyBorder="1" applyAlignment="1">
      <alignment horizontal="center"/>
    </xf>
    <xf numFmtId="0" fontId="9" fillId="0" borderId="6" xfId="0" applyFont="1" applyBorder="1"/>
    <xf numFmtId="0" fontId="0" fillId="0" borderId="6" xfId="0" applyBorder="1"/>
    <xf numFmtId="0" fontId="12" fillId="0" borderId="6" xfId="0" applyFont="1" applyBorder="1"/>
    <xf numFmtId="0" fontId="12" fillId="0" borderId="6" xfId="0" applyFont="1" applyBorder="1" applyAlignment="1">
      <alignment horizontal="center"/>
    </xf>
    <xf numFmtId="0" fontId="13" fillId="0" borderId="6" xfId="0" applyFont="1" applyBorder="1"/>
    <xf numFmtId="0" fontId="14" fillId="0" borderId="6" xfId="0" applyFont="1" applyBorder="1"/>
    <xf numFmtId="0" fontId="13" fillId="0" borderId="6" xfId="0" applyFont="1" applyBorder="1" applyAlignment="1">
      <alignment horizontal="center"/>
    </xf>
    <xf numFmtId="0" fontId="15" fillId="0" borderId="6" xfId="0" applyFont="1" applyBorder="1"/>
    <xf numFmtId="0" fontId="13" fillId="0" borderId="6" xfId="0" applyFont="1" applyBorder="1" applyAlignment="1">
      <alignment horizontal="center" wrapText="1"/>
    </xf>
    <xf numFmtId="0" fontId="10" fillId="0" borderId="0" xfId="0" applyFont="1" applyAlignment="1">
      <alignment horizontal="center"/>
    </xf>
    <xf numFmtId="0" fontId="10" fillId="0" borderId="6" xfId="0" applyFont="1" applyBorder="1" applyAlignment="1">
      <alignment horizontal="center"/>
    </xf>
    <xf numFmtId="0" fontId="0" fillId="7" borderId="6" xfId="0" applyFill="1" applyBorder="1"/>
    <xf numFmtId="0" fontId="10" fillId="0" borderId="10" xfId="0" applyFont="1" applyBorder="1" applyAlignment="1">
      <alignment horizontal="center"/>
    </xf>
    <xf numFmtId="0" fontId="11" fillId="0" borderId="10" xfId="0" applyFont="1" applyBorder="1"/>
    <xf numFmtId="0" fontId="9" fillId="0" borderId="6" xfId="0" applyFont="1" applyBorder="1" applyAlignment="1">
      <alignment horizontal="center" wrapText="1"/>
    </xf>
    <xf numFmtId="0" fontId="16" fillId="0" borderId="29" xfId="0" applyFont="1" applyBorder="1" applyAlignment="1">
      <alignment horizontal="center" wrapText="1"/>
    </xf>
    <xf numFmtId="0" fontId="17" fillId="0" borderId="29"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2" fillId="8" borderId="6" xfId="0" applyFont="1" applyFill="1" applyBorder="1"/>
    <xf numFmtId="0" fontId="12" fillId="0" borderId="0" xfId="0" applyFont="1"/>
    <xf numFmtId="0" fontId="12" fillId="8" borderId="6" xfId="0" applyFont="1" applyFill="1" applyBorder="1" applyProtection="1">
      <protection hidden="1"/>
    </xf>
    <xf numFmtId="165" fontId="3" fillId="6" borderId="6" xfId="0" applyNumberFormat="1" applyFont="1" applyFill="1" applyBorder="1" applyAlignment="1" applyProtection="1">
      <alignment horizontal="center" vertical="center"/>
      <protection hidden="1"/>
    </xf>
    <xf numFmtId="0" fontId="3" fillId="0" borderId="6" xfId="0" applyFont="1" applyBorder="1" applyProtection="1">
      <protection hidden="1"/>
    </xf>
    <xf numFmtId="0" fontId="3" fillId="7" borderId="6" xfId="0" applyFont="1" applyFill="1" applyBorder="1" applyProtection="1">
      <protection hidden="1"/>
    </xf>
    <xf numFmtId="1" fontId="6" fillId="0" borderId="10" xfId="0" applyNumberFormat="1" applyFont="1" applyBorder="1" applyAlignment="1" applyProtection="1">
      <alignment horizontal="center"/>
      <protection hidden="1"/>
    </xf>
    <xf numFmtId="1" fontId="6" fillId="0" borderId="6" xfId="0" applyNumberFormat="1" applyFont="1" applyBorder="1" applyAlignment="1" applyProtection="1">
      <alignment horizontal="center"/>
      <protection hidden="1"/>
    </xf>
    <xf numFmtId="165" fontId="6" fillId="0" borderId="10" xfId="1" applyNumberFormat="1" applyBorder="1" applyAlignment="1" applyProtection="1">
      <alignment horizontal="center" vertical="center"/>
      <protection hidden="1"/>
    </xf>
    <xf numFmtId="165" fontId="6" fillId="0" borderId="6" xfId="1" applyNumberFormat="1" applyBorder="1" applyAlignment="1" applyProtection="1">
      <alignment horizontal="center" vertical="center"/>
      <protection hidden="1"/>
    </xf>
    <xf numFmtId="165" fontId="6" fillId="0" borderId="6" xfId="0" applyNumberFormat="1" applyFont="1" applyBorder="1" applyAlignment="1" applyProtection="1">
      <alignment horizontal="center" vertical="center"/>
      <protection hidden="1"/>
    </xf>
    <xf numFmtId="0" fontId="0" fillId="5" borderId="6" xfId="0" applyFill="1" applyBorder="1" applyAlignment="1" applyProtection="1">
      <alignment horizontal="center"/>
      <protection locked="0"/>
    </xf>
    <xf numFmtId="0" fontId="0" fillId="5" borderId="6" xfId="0" applyFill="1" applyBorder="1" applyProtection="1">
      <protection locked="0"/>
    </xf>
    <xf numFmtId="0" fontId="0" fillId="5" borderId="17" xfId="0" applyFill="1" applyBorder="1" applyProtection="1">
      <protection locked="0"/>
    </xf>
    <xf numFmtId="0" fontId="0" fillId="3" borderId="20" xfId="0" applyFill="1" applyBorder="1" applyProtection="1">
      <protection locked="0"/>
    </xf>
    <xf numFmtId="0" fontId="0" fillId="3" borderId="22" xfId="0" applyFill="1" applyBorder="1" applyProtection="1">
      <protection locked="0"/>
    </xf>
    <xf numFmtId="0" fontId="0" fillId="3" borderId="26" xfId="0" applyFill="1" applyBorder="1" applyProtection="1">
      <protection locked="0"/>
    </xf>
    <xf numFmtId="0" fontId="0" fillId="4" borderId="20" xfId="0" applyFill="1" applyBorder="1" applyProtection="1">
      <protection locked="0"/>
    </xf>
    <xf numFmtId="0" fontId="0" fillId="4" borderId="22" xfId="0" applyFill="1" applyBorder="1" applyProtection="1">
      <protection locked="0"/>
    </xf>
    <xf numFmtId="0" fontId="0" fillId="4" borderId="24" xfId="0" applyFill="1" applyBorder="1" applyProtection="1">
      <protection locked="0"/>
    </xf>
    <xf numFmtId="0" fontId="1" fillId="0" borderId="6" xfId="0" applyFont="1" applyBorder="1" applyProtection="1">
      <protection locked="0"/>
    </xf>
    <xf numFmtId="0" fontId="1" fillId="7" borderId="6" xfId="0" applyFont="1" applyFill="1" applyBorder="1" applyProtection="1">
      <protection locked="0"/>
    </xf>
    <xf numFmtId="0" fontId="6" fillId="2" borderId="10"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3" fillId="4" borderId="23" xfId="0" applyFont="1" applyFill="1" applyBorder="1" applyAlignment="1">
      <alignment vertical="center" wrapText="1"/>
    </xf>
    <xf numFmtId="0" fontId="3" fillId="4" borderId="6" xfId="0" applyFont="1" applyFill="1" applyBorder="1" applyAlignment="1">
      <alignment vertical="center" wrapText="1"/>
    </xf>
    <xf numFmtId="0" fontId="3" fillId="4" borderId="21" xfId="0" applyFont="1" applyFill="1" applyBorder="1" applyAlignment="1">
      <alignment horizontal="left" vertical="center"/>
    </xf>
    <xf numFmtId="0" fontId="3" fillId="4" borderId="8" xfId="0" applyFont="1" applyFill="1" applyBorder="1" applyAlignment="1">
      <alignment horizontal="left" vertical="center"/>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1"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5" borderId="7" xfId="0" applyFont="1" applyFill="1" applyBorder="1" applyAlignment="1">
      <alignment horizontal="left" vertical="center"/>
    </xf>
    <xf numFmtId="0" fontId="3" fillId="5" borderId="6" xfId="0" applyFont="1" applyFill="1" applyBorder="1" applyAlignment="1">
      <alignment vertical="center"/>
    </xf>
    <xf numFmtId="0" fontId="3" fillId="5" borderId="1" xfId="0" applyFont="1" applyFill="1" applyBorder="1" applyAlignment="1">
      <alignment horizontal="left" vertical="center"/>
    </xf>
    <xf numFmtId="0" fontId="3" fillId="5" borderId="3" xfId="0" applyFont="1" applyFill="1" applyBorder="1" applyAlignment="1">
      <alignment horizontal="left" vertical="center"/>
    </xf>
    <xf numFmtId="0" fontId="8" fillId="3" borderId="18" xfId="0" applyFont="1" applyFill="1" applyBorder="1" applyAlignment="1">
      <alignment vertical="center"/>
    </xf>
    <xf numFmtId="0" fontId="8" fillId="3" borderId="19" xfId="0" applyFont="1" applyFill="1" applyBorder="1" applyAlignment="1">
      <alignment vertical="center"/>
    </xf>
    <xf numFmtId="0" fontId="3" fillId="3" borderId="23" xfId="0" applyFont="1" applyFill="1" applyBorder="1" applyAlignment="1">
      <alignment vertical="center" wrapText="1"/>
    </xf>
    <xf numFmtId="0" fontId="3" fillId="3" borderId="6" xfId="0" applyFont="1" applyFill="1" applyBorder="1" applyAlignment="1">
      <alignment vertical="center" wrapText="1"/>
    </xf>
    <xf numFmtId="0" fontId="8" fillId="4" borderId="18" xfId="0" applyFont="1" applyFill="1" applyBorder="1" applyAlignment="1">
      <alignment vertical="center"/>
    </xf>
    <xf numFmtId="0" fontId="8" fillId="4" borderId="19" xfId="0" applyFont="1" applyFill="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9" fillId="0" borderId="6"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Normal" xfId="0" builtinId="0"/>
    <cellStyle name="Normal_Cove Creek Design Reach Summary" xfId="1" xr:uid="{563C5EBD-46A2-49D6-88AE-57FF6A7E00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Reach-Wide Pebble Count</a:t>
            </a:r>
          </a:p>
        </c:rich>
      </c:tx>
      <c:layout>
        <c:manualLayout>
          <c:xMode val="edge"/>
          <c:yMode val="edge"/>
          <c:x val="0.37224003431834268"/>
          <c:y val="3.0837037570808922E-2"/>
        </c:manualLayout>
      </c:layout>
      <c:overlay val="0"/>
      <c:spPr>
        <a:noFill/>
        <a:ln w="25400">
          <a:noFill/>
        </a:ln>
      </c:spPr>
    </c:title>
    <c:autoTitleDeleted val="0"/>
    <c:plotArea>
      <c:layout>
        <c:manualLayout>
          <c:layoutTarget val="inner"/>
          <c:xMode val="edge"/>
          <c:yMode val="edge"/>
          <c:x val="0.11041017967069486"/>
          <c:y val="0.12775344136477984"/>
          <c:w val="0.76025295144678462"/>
          <c:h val="0.62334868803849464"/>
        </c:manualLayout>
      </c:layout>
      <c:barChart>
        <c:barDir val="col"/>
        <c:grouping val="clustered"/>
        <c:varyColors val="0"/>
        <c:ser>
          <c:idx val="1"/>
          <c:order val="0"/>
          <c:tx>
            <c:strRef>
              <c:f>'[3]Pebble Ct'!$D$5</c:f>
              <c:strCache>
                <c:ptCount val="1"/>
                <c:pt idx="0">
                  <c:v>Item %</c:v>
                </c:pt>
              </c:strCache>
            </c:strRef>
          </c:tx>
          <c:spPr>
            <a:solidFill>
              <a:srgbClr val="993366"/>
            </a:solidFill>
            <a:ln w="12700">
              <a:solidFill>
                <a:srgbClr val="000000"/>
              </a:solidFill>
              <a:prstDash val="solid"/>
            </a:ln>
          </c:spPr>
          <c:invertIfNegative val="0"/>
          <c:cat>
            <c:strRef>
              <c:f>[2]Data!$A$6:$A$29</c:f>
              <c:strCache>
                <c:ptCount val="24"/>
                <c:pt idx="0">
                  <c:v>&lt; .062</c:v>
                </c:pt>
                <c:pt idx="1">
                  <c:v>.062-.125</c:v>
                </c:pt>
                <c:pt idx="2">
                  <c:v>.125-.25</c:v>
                </c:pt>
                <c:pt idx="3">
                  <c:v>.25-.5</c:v>
                </c:pt>
                <c:pt idx="4">
                  <c:v>.5-1.0</c:v>
                </c:pt>
                <c:pt idx="5">
                  <c:v>1.0-2</c:v>
                </c:pt>
                <c:pt idx="6">
                  <c:v>2-4</c:v>
                </c:pt>
                <c:pt idx="7">
                  <c:v>4-5.7</c:v>
                </c:pt>
                <c:pt idx="8">
                  <c:v>5.7-8</c:v>
                </c:pt>
                <c:pt idx="9">
                  <c:v>8-11.3</c:v>
                </c:pt>
                <c:pt idx="10">
                  <c:v>11.3-16</c:v>
                </c:pt>
                <c:pt idx="11">
                  <c:v>16-22.6</c:v>
                </c:pt>
                <c:pt idx="12">
                  <c:v>22.6-32</c:v>
                </c:pt>
                <c:pt idx="13">
                  <c:v>32-45</c:v>
                </c:pt>
                <c:pt idx="14">
                  <c:v>45-64</c:v>
                </c:pt>
                <c:pt idx="15">
                  <c:v>64-90</c:v>
                </c:pt>
                <c:pt idx="16">
                  <c:v>90-128</c:v>
                </c:pt>
                <c:pt idx="17">
                  <c:v>128-180</c:v>
                </c:pt>
                <c:pt idx="18">
                  <c:v>180-256</c:v>
                </c:pt>
                <c:pt idx="19">
                  <c:v>256-362</c:v>
                </c:pt>
                <c:pt idx="20">
                  <c:v>362-512</c:v>
                </c:pt>
                <c:pt idx="21">
                  <c:v>512-1024</c:v>
                </c:pt>
                <c:pt idx="22">
                  <c:v>1024-2048</c:v>
                </c:pt>
                <c:pt idx="23">
                  <c:v>&gt; 2048</c:v>
                </c:pt>
              </c:strCache>
            </c:strRef>
          </c:cat>
          <c:val>
            <c:numRef>
              <c:f>'[3]Pebble Ct'!$D$6:$D$29</c:f>
              <c:numCache>
                <c:formatCode>General</c:formatCode>
                <c:ptCount val="24"/>
                <c:pt idx="0">
                  <c:v>0</c:v>
                </c:pt>
                <c:pt idx="1">
                  <c:v>0</c:v>
                </c:pt>
                <c:pt idx="2">
                  <c:v>0</c:v>
                </c:pt>
                <c:pt idx="3">
                  <c:v>9</c:v>
                </c:pt>
                <c:pt idx="4">
                  <c:v>9</c:v>
                </c:pt>
                <c:pt idx="5">
                  <c:v>16</c:v>
                </c:pt>
                <c:pt idx="6">
                  <c:v>2</c:v>
                </c:pt>
                <c:pt idx="7">
                  <c:v>6</c:v>
                </c:pt>
                <c:pt idx="8">
                  <c:v>4</c:v>
                </c:pt>
                <c:pt idx="9">
                  <c:v>1</c:v>
                </c:pt>
                <c:pt idx="10">
                  <c:v>6</c:v>
                </c:pt>
                <c:pt idx="11">
                  <c:v>12</c:v>
                </c:pt>
                <c:pt idx="12">
                  <c:v>11</c:v>
                </c:pt>
                <c:pt idx="13">
                  <c:v>10</c:v>
                </c:pt>
                <c:pt idx="14">
                  <c:v>9</c:v>
                </c:pt>
                <c:pt idx="15">
                  <c:v>3</c:v>
                </c:pt>
                <c:pt idx="16">
                  <c:v>1</c:v>
                </c:pt>
                <c:pt idx="23">
                  <c:v>1</c:v>
                </c:pt>
              </c:numCache>
            </c:numRef>
          </c:val>
          <c:extLst>
            <c:ext xmlns:c16="http://schemas.microsoft.com/office/drawing/2014/chart" uri="{C3380CC4-5D6E-409C-BE32-E72D297353CC}">
              <c16:uniqueId val="{00000000-14C6-447E-B036-87615A9461B7}"/>
            </c:ext>
          </c:extLst>
        </c:ser>
        <c:dLbls>
          <c:showLegendKey val="0"/>
          <c:showVal val="0"/>
          <c:showCatName val="0"/>
          <c:showSerName val="0"/>
          <c:showPercent val="0"/>
          <c:showBubbleSize val="0"/>
        </c:dLbls>
        <c:gapWidth val="150"/>
        <c:axId val="285564928"/>
        <c:axId val="285565488"/>
      </c:barChart>
      <c:lineChart>
        <c:grouping val="standard"/>
        <c:varyColors val="0"/>
        <c:ser>
          <c:idx val="6"/>
          <c:order val="1"/>
          <c:tx>
            <c:strRef>
              <c:f>'[3]Pebble Ct'!$E$5</c:f>
              <c:strCache>
                <c:ptCount val="1"/>
                <c:pt idx="0">
                  <c:v>Cumulative %</c:v>
                </c:pt>
              </c:strCache>
            </c:strRef>
          </c:tx>
          <c:spPr>
            <a:ln w="12700">
              <a:solidFill>
                <a:srgbClr val="008080"/>
              </a:solidFill>
              <a:prstDash val="solid"/>
            </a:ln>
          </c:spPr>
          <c:marker>
            <c:symbol val="plus"/>
            <c:size val="5"/>
            <c:spPr>
              <a:noFill/>
              <a:ln>
                <a:solidFill>
                  <a:srgbClr val="008080"/>
                </a:solidFill>
                <a:prstDash val="solid"/>
              </a:ln>
            </c:spPr>
          </c:marker>
          <c:val>
            <c:numRef>
              <c:f>'[3]Pebble Ct'!$E$6:$E$29</c:f>
              <c:numCache>
                <c:formatCode>General</c:formatCode>
                <c:ptCount val="24"/>
                <c:pt idx="0">
                  <c:v>0</c:v>
                </c:pt>
                <c:pt idx="1">
                  <c:v>0</c:v>
                </c:pt>
                <c:pt idx="2">
                  <c:v>0</c:v>
                </c:pt>
                <c:pt idx="3">
                  <c:v>9</c:v>
                </c:pt>
                <c:pt idx="4">
                  <c:v>18</c:v>
                </c:pt>
                <c:pt idx="5">
                  <c:v>34</c:v>
                </c:pt>
                <c:pt idx="6">
                  <c:v>36</c:v>
                </c:pt>
                <c:pt idx="7">
                  <c:v>42</c:v>
                </c:pt>
                <c:pt idx="8">
                  <c:v>46</c:v>
                </c:pt>
                <c:pt idx="9">
                  <c:v>47</c:v>
                </c:pt>
                <c:pt idx="10">
                  <c:v>53</c:v>
                </c:pt>
                <c:pt idx="11">
                  <c:v>65</c:v>
                </c:pt>
                <c:pt idx="12">
                  <c:v>76</c:v>
                </c:pt>
                <c:pt idx="13">
                  <c:v>86</c:v>
                </c:pt>
                <c:pt idx="14">
                  <c:v>95</c:v>
                </c:pt>
                <c:pt idx="15">
                  <c:v>98</c:v>
                </c:pt>
                <c:pt idx="16">
                  <c:v>99</c:v>
                </c:pt>
                <c:pt idx="17">
                  <c:v>99</c:v>
                </c:pt>
                <c:pt idx="18">
                  <c:v>99</c:v>
                </c:pt>
                <c:pt idx="19">
                  <c:v>99</c:v>
                </c:pt>
                <c:pt idx="20">
                  <c:v>99</c:v>
                </c:pt>
                <c:pt idx="21">
                  <c:v>99</c:v>
                </c:pt>
                <c:pt idx="22">
                  <c:v>99</c:v>
                </c:pt>
                <c:pt idx="23">
                  <c:v>100</c:v>
                </c:pt>
              </c:numCache>
            </c:numRef>
          </c:val>
          <c:smooth val="0"/>
          <c:extLst>
            <c:ext xmlns:c16="http://schemas.microsoft.com/office/drawing/2014/chart" uri="{C3380CC4-5D6E-409C-BE32-E72D297353CC}">
              <c16:uniqueId val="{00000001-14C6-447E-B036-87615A9461B7}"/>
            </c:ext>
          </c:extLst>
        </c:ser>
        <c:dLbls>
          <c:showLegendKey val="0"/>
          <c:showVal val="0"/>
          <c:showCatName val="0"/>
          <c:showSerName val="0"/>
          <c:showPercent val="0"/>
          <c:showBubbleSize val="0"/>
        </c:dLbls>
        <c:marker val="1"/>
        <c:smooth val="0"/>
        <c:axId val="285566048"/>
        <c:axId val="285566608"/>
      </c:lineChart>
      <c:catAx>
        <c:axId val="2855649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Particle Size Class (mm)</a:t>
                </a:r>
              </a:p>
            </c:rich>
          </c:tx>
          <c:layout>
            <c:manualLayout>
              <c:xMode val="edge"/>
              <c:yMode val="edge"/>
              <c:x val="0.36593088119430295"/>
              <c:y val="0.87885557076805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520000" vert="horz"/>
          <a:lstStyle/>
          <a:p>
            <a:pPr>
              <a:defRPr sz="800" b="0" i="0" u="none" strike="noStrike" baseline="0">
                <a:solidFill>
                  <a:srgbClr val="000000"/>
                </a:solidFill>
                <a:latin typeface="Arial"/>
                <a:ea typeface="Arial"/>
                <a:cs typeface="Arial"/>
              </a:defRPr>
            </a:pPr>
            <a:endParaRPr lang="en-US"/>
          </a:p>
        </c:txPr>
        <c:crossAx val="285565488"/>
        <c:crosses val="autoZero"/>
        <c:auto val="0"/>
        <c:lblAlgn val="ctr"/>
        <c:lblOffset val="100"/>
        <c:tickLblSkip val="1"/>
        <c:tickMarkSkip val="1"/>
        <c:noMultiLvlLbl val="0"/>
      </c:catAx>
      <c:valAx>
        <c:axId val="28556548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Class Percent</a:t>
                </a:r>
              </a:p>
            </c:rich>
          </c:tx>
          <c:layout>
            <c:manualLayout>
              <c:xMode val="edge"/>
              <c:yMode val="edge"/>
              <c:x val="3.3123053901208462E-2"/>
              <c:y val="0.3392074132788981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5564928"/>
        <c:crosses val="autoZero"/>
        <c:crossBetween val="between"/>
      </c:valAx>
      <c:catAx>
        <c:axId val="285566048"/>
        <c:scaling>
          <c:orientation val="minMax"/>
        </c:scaling>
        <c:delete val="1"/>
        <c:axPos val="b"/>
        <c:majorTickMark val="out"/>
        <c:minorTickMark val="none"/>
        <c:tickLblPos val="nextTo"/>
        <c:crossAx val="285566608"/>
        <c:crosses val="autoZero"/>
        <c:auto val="0"/>
        <c:lblAlgn val="ctr"/>
        <c:lblOffset val="100"/>
        <c:noMultiLvlLbl val="0"/>
      </c:catAx>
      <c:valAx>
        <c:axId val="285566608"/>
        <c:scaling>
          <c:orientation val="minMax"/>
          <c:max val="100"/>
        </c:scaling>
        <c:delete val="0"/>
        <c:axPos val="r"/>
        <c:title>
          <c:tx>
            <c:rich>
              <a:bodyPr/>
              <a:lstStyle/>
              <a:p>
                <a:pPr>
                  <a:defRPr sz="1000" b="1" i="0" u="none" strike="noStrike" baseline="0">
                    <a:solidFill>
                      <a:srgbClr val="000000"/>
                    </a:solidFill>
                    <a:latin typeface="Arial"/>
                    <a:ea typeface="Arial"/>
                    <a:cs typeface="Arial"/>
                  </a:defRPr>
                </a:pPr>
                <a:r>
                  <a:rPr lang="en-US"/>
                  <a:t>Cumulative Percent Finer</a:t>
                </a:r>
              </a:p>
            </c:rich>
          </c:tx>
          <c:layout>
            <c:manualLayout>
              <c:xMode val="edge"/>
              <c:yMode val="edge"/>
              <c:x val="0.92271364439080705"/>
              <c:y val="0.2555068827295596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5566048"/>
        <c:crosses val="max"/>
        <c:crossBetween val="between"/>
      </c:valAx>
      <c:spPr>
        <a:solidFill>
          <a:srgbClr val="FFFFFF"/>
        </a:solidFill>
        <a:ln w="12700">
          <a:solidFill>
            <a:srgbClr val="808080"/>
          </a:solidFill>
          <a:prstDash val="solid"/>
        </a:ln>
      </c:spPr>
    </c:plotArea>
    <c:legend>
      <c:legendPos val="r"/>
      <c:layout>
        <c:manualLayout>
          <c:xMode val="edge"/>
          <c:yMode val="edge"/>
          <c:x val="0.64668819521406995"/>
          <c:y val="0.31277566678963337"/>
          <c:w val="0.20662476481230038"/>
          <c:h val="0.123348150283235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ttps://scdnr.maps.arcgis.com/apps/webappviewer/index.html?id=02f264388b16407b9a521245e1a8469c"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464820</xdr:colOff>
      <xdr:row>2</xdr:row>
      <xdr:rowOff>15240</xdr:rowOff>
    </xdr:from>
    <xdr:to>
      <xdr:col>5</xdr:col>
      <xdr:colOff>922020</xdr:colOff>
      <xdr:row>20</xdr:row>
      <xdr:rowOff>144780</xdr:rowOff>
    </xdr:to>
    <xdr:sp macro="" textlink="">
      <xdr:nvSpPr>
        <xdr:cNvPr id="2" name="TextBox 1">
          <a:hlinkClick xmlns:r="http://schemas.openxmlformats.org/officeDocument/2006/relationships" r:id="rId1"/>
          <a:extLst>
            <a:ext uri="{FF2B5EF4-FFF2-40B4-BE49-F238E27FC236}">
              <a16:creationId xmlns:a16="http://schemas.microsoft.com/office/drawing/2014/main" id="{E8048F42-9BDE-4575-A8A0-B63E258B245E}"/>
            </a:ext>
          </a:extLst>
        </xdr:cNvPr>
        <xdr:cNvSpPr txBox="1"/>
      </xdr:nvSpPr>
      <xdr:spPr>
        <a:xfrm>
          <a:off x="4191000" y="541020"/>
          <a:ext cx="2941320" cy="37033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Denison et.al.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2021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developed a regional framework considering the effects of ecoregion, basin and local environmental variables on wadeable stream fish communities of South Carolina.  This fish bioassessment classification  system was utilized as the basis of the SCDNR Fish Biotic Index.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find out what class to place in C7, please visit the following</a:t>
          </a:r>
          <a:r>
            <a:rPr lang="en-US" sz="1100" baseline="0">
              <a:solidFill>
                <a:schemeClr val="dk1"/>
              </a:solidFill>
              <a:effectLst/>
              <a:latin typeface="+mn-lt"/>
              <a:ea typeface="+mn-ea"/>
              <a:cs typeface="+mn-cs"/>
            </a:rPr>
            <a:t> link and enter coordinates and zoom into a scale where the stream segment is highlighted to determine what class to choose:  Upland Santee and Pee Dee; Upland Savannah; Intermittent and Perennial Lowland  and Stable Baseflow Lowland. </a:t>
          </a:r>
        </a:p>
        <a:p>
          <a:endParaRPr lang="en-US" sz="1100" baseline="0">
            <a:solidFill>
              <a:schemeClr val="dk1"/>
            </a:solidFill>
            <a:effectLst/>
            <a:latin typeface="+mn-lt"/>
            <a:ea typeface="+mn-ea"/>
            <a:cs typeface="+mn-cs"/>
          </a:endParaRPr>
        </a:p>
        <a:p>
          <a:r>
            <a:rPr lang="en-US" sz="1100">
              <a:solidFill>
                <a:schemeClr val="accent5">
                  <a:lumMod val="75000"/>
                </a:schemeClr>
              </a:solidFill>
              <a:effectLst/>
              <a:latin typeface="+mn-lt"/>
              <a:ea typeface="+mn-ea"/>
              <a:cs typeface="+mn-cs"/>
            </a:rPr>
            <a:t>https://scdnr.maps.arcgis.com/apps/webappviewer/index.html?id=02f264388b16407b9a521245e1a8469c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0</xdr:row>
      <xdr:rowOff>434340</xdr:rowOff>
    </xdr:from>
    <xdr:to>
      <xdr:col>6</xdr:col>
      <xdr:colOff>2232660</xdr:colOff>
      <xdr:row>11</xdr:row>
      <xdr:rowOff>175260</xdr:rowOff>
    </xdr:to>
    <xdr:sp macro="" textlink="">
      <xdr:nvSpPr>
        <xdr:cNvPr id="2" name="TextBox 1">
          <a:extLst>
            <a:ext uri="{FF2B5EF4-FFF2-40B4-BE49-F238E27FC236}">
              <a16:creationId xmlns:a16="http://schemas.microsoft.com/office/drawing/2014/main" id="{1A3B9435-AEEA-4057-9C26-C5A9393411AC}"/>
            </a:ext>
          </a:extLst>
        </xdr:cNvPr>
        <xdr:cNvSpPr txBox="1"/>
      </xdr:nvSpPr>
      <xdr:spPr>
        <a:xfrm>
          <a:off x="4396740" y="434340"/>
          <a:ext cx="2948940" cy="2209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ln>
                <a:noFill/>
              </a:ln>
              <a:solidFill>
                <a:schemeClr val="tx1"/>
              </a:solidFill>
            </a:rPr>
            <a:t>Fish</a:t>
          </a:r>
          <a:r>
            <a:rPr lang="en-US" sz="1100" baseline="0">
              <a:ln>
                <a:noFill/>
              </a:ln>
              <a:solidFill>
                <a:schemeClr val="tx1"/>
              </a:solidFill>
            </a:rPr>
            <a:t> species counts should only include fish that are over 30 mm in total length with the exception of the following species that should be counted if under 30 mm and included in the overal IBI:   Banded Pygmy Sunfish, Everglades Pygmy Sunfish, Bluebarred Pygmy Sunfish and Carolina Pygmy Sunfish, Eastern Mosquitofish, Swampfish, Bluefin Killifish and Rainwater Killifish.  </a:t>
          </a:r>
          <a:endParaRPr lang="en-US" sz="1100">
            <a:ln>
              <a:noFill/>
            </a:ln>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304800</xdr:colOff>
      <xdr:row>0</xdr:row>
      <xdr:rowOff>434340</xdr:rowOff>
    </xdr:from>
    <xdr:to>
      <xdr:col>6</xdr:col>
      <xdr:colOff>2232660</xdr:colOff>
      <xdr:row>11</xdr:row>
      <xdr:rowOff>175260</xdr:rowOff>
    </xdr:to>
    <xdr:sp macro="" textlink="">
      <xdr:nvSpPr>
        <xdr:cNvPr id="2" name="TextBox 1">
          <a:extLst>
            <a:ext uri="{FF2B5EF4-FFF2-40B4-BE49-F238E27FC236}">
              <a16:creationId xmlns:a16="http://schemas.microsoft.com/office/drawing/2014/main" id="{DC142D38-C9C0-46CA-AAD7-8C23F603B1D3}"/>
            </a:ext>
          </a:extLst>
        </xdr:cNvPr>
        <xdr:cNvSpPr txBox="1"/>
      </xdr:nvSpPr>
      <xdr:spPr>
        <a:xfrm>
          <a:off x="8298180" y="434340"/>
          <a:ext cx="2948940" cy="2362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ln>
                <a:noFill/>
              </a:ln>
              <a:solidFill>
                <a:schemeClr val="tx1"/>
              </a:solidFill>
            </a:rPr>
            <a:t>Fish</a:t>
          </a:r>
          <a:r>
            <a:rPr lang="en-US" sz="1100" baseline="0">
              <a:ln>
                <a:noFill/>
              </a:ln>
              <a:solidFill>
                <a:schemeClr val="tx1"/>
              </a:solidFill>
            </a:rPr>
            <a:t> species counts should only include fish that are over 30 mm in total length with the exception of the following species that should be counted if under 30 mm and included in the overal IBI:   Banded Pygmy Sunfish, Everglades Pygmy Sunfish, Bluebarred Pygmy Sunfish and Carolina Pygmy Sunfish, Eastern Mosquitofish, Swampfish, Bluefin Killifish and Rainwater Killifish.  </a:t>
          </a:r>
          <a:endParaRPr lang="en-US" sz="1100">
            <a:ln>
              <a:noFill/>
            </a:ln>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304800</xdr:colOff>
      <xdr:row>0</xdr:row>
      <xdr:rowOff>434340</xdr:rowOff>
    </xdr:from>
    <xdr:to>
      <xdr:col>6</xdr:col>
      <xdr:colOff>2232660</xdr:colOff>
      <xdr:row>11</xdr:row>
      <xdr:rowOff>175260</xdr:rowOff>
    </xdr:to>
    <xdr:sp macro="" textlink="">
      <xdr:nvSpPr>
        <xdr:cNvPr id="2" name="TextBox 1">
          <a:extLst>
            <a:ext uri="{FF2B5EF4-FFF2-40B4-BE49-F238E27FC236}">
              <a16:creationId xmlns:a16="http://schemas.microsoft.com/office/drawing/2014/main" id="{587A16D9-57D1-4DA8-BF7F-5BAD86196A35}"/>
            </a:ext>
          </a:extLst>
        </xdr:cNvPr>
        <xdr:cNvSpPr txBox="1"/>
      </xdr:nvSpPr>
      <xdr:spPr>
        <a:xfrm>
          <a:off x="8298180" y="434340"/>
          <a:ext cx="2948940" cy="2362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ln>
                <a:noFill/>
              </a:ln>
              <a:solidFill>
                <a:schemeClr val="tx1"/>
              </a:solidFill>
            </a:rPr>
            <a:t>Fish</a:t>
          </a:r>
          <a:r>
            <a:rPr lang="en-US" sz="1100" baseline="0">
              <a:ln>
                <a:noFill/>
              </a:ln>
              <a:solidFill>
                <a:schemeClr val="tx1"/>
              </a:solidFill>
            </a:rPr>
            <a:t> species counts should only include fish that are over 30 mm in total length with the exception of the following species that should be counted if under 30 mm and included in the overal IBI:   Banded Pygmy Sunfish, Everglades Pygmy Sunfish, Bluebarred Pygmy Sunfish and Carolina Pygmy Sunfish, Eastern Mosquitofish, Swampfish, Bluefin Killifish and Rainwater Killifish.  </a:t>
          </a:r>
          <a:endParaRPr lang="en-US" sz="1100">
            <a:ln>
              <a:noFill/>
            </a:ln>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304800</xdr:colOff>
      <xdr:row>0</xdr:row>
      <xdr:rowOff>434340</xdr:rowOff>
    </xdr:from>
    <xdr:to>
      <xdr:col>6</xdr:col>
      <xdr:colOff>2232660</xdr:colOff>
      <xdr:row>11</xdr:row>
      <xdr:rowOff>175260</xdr:rowOff>
    </xdr:to>
    <xdr:sp macro="" textlink="">
      <xdr:nvSpPr>
        <xdr:cNvPr id="2" name="TextBox 1">
          <a:extLst>
            <a:ext uri="{FF2B5EF4-FFF2-40B4-BE49-F238E27FC236}">
              <a16:creationId xmlns:a16="http://schemas.microsoft.com/office/drawing/2014/main" id="{0FD1E736-98C7-47F7-8B00-90D0FE85BE71}"/>
            </a:ext>
          </a:extLst>
        </xdr:cNvPr>
        <xdr:cNvSpPr txBox="1"/>
      </xdr:nvSpPr>
      <xdr:spPr>
        <a:xfrm>
          <a:off x="8298180" y="434340"/>
          <a:ext cx="2948940" cy="2362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ln>
                <a:noFill/>
              </a:ln>
              <a:solidFill>
                <a:schemeClr val="tx1"/>
              </a:solidFill>
            </a:rPr>
            <a:t>Fish</a:t>
          </a:r>
          <a:r>
            <a:rPr lang="en-US" sz="1100" baseline="0">
              <a:ln>
                <a:noFill/>
              </a:ln>
              <a:solidFill>
                <a:schemeClr val="tx1"/>
              </a:solidFill>
            </a:rPr>
            <a:t> species counts should only include fish that are over 30 mm in total length with the exception of the following species that should be counted if under 30 mm and included in the overal IBI:   Banded Pygmy Sunfish, Everglades Pygmy Sunfish, Bluebarred Pygmy Sunfish and Carolina Pygmy Sunfish, Eastern Mosquitofish, Swampfish, Bluefin Killifish and Rainwater Killifish.  </a:t>
          </a:r>
          <a:endParaRPr lang="en-US" sz="1100">
            <a:ln>
              <a:noFill/>
            </a:ln>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31</xdr:row>
      <xdr:rowOff>142875</xdr:rowOff>
    </xdr:from>
    <xdr:to>
      <xdr:col>13</xdr:col>
      <xdr:colOff>0</xdr:colOff>
      <xdr:row>58</xdr:row>
      <xdr:rowOff>95250</xdr:rowOff>
    </xdr:to>
    <xdr:graphicFrame macro="">
      <xdr:nvGraphicFramePr>
        <xdr:cNvPr id="2" name="Chart 1">
          <a:extLst>
            <a:ext uri="{FF2B5EF4-FFF2-40B4-BE49-F238E27FC236}">
              <a16:creationId xmlns:a16="http://schemas.microsoft.com/office/drawing/2014/main" id="{BC3528F7-81F9-4217-AF0F-9BD925312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tigation/SQT%20Version%201%202021/SC%20SQT%20v1.0/SC%20SQT%20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rbara\Yates%20Mill\Phase%20I\Yates%20Mill%20Phase%20I%20Pebble%20Count%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arbara\Project%20Folders\SRP\River_Course_Data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ummary"/>
      <sheetName val="Catchment Assessment"/>
      <sheetName val="Parameter and Metric Selection"/>
      <sheetName val="Quantification_Tool"/>
      <sheetName val="Pull Down Notes"/>
      <sheetName val="Reference Curves"/>
    </sheetNames>
    <sheetDataSet>
      <sheetData sheetId="0"/>
      <sheetData sheetId="1"/>
      <sheetData sheetId="2"/>
      <sheetData sheetId="3"/>
      <sheetData sheetId="4">
        <row r="2">
          <cell r="B2" t="str">
            <v>A</v>
          </cell>
        </row>
        <row r="3">
          <cell r="B3" t="str">
            <v>Ba</v>
          </cell>
        </row>
        <row r="4">
          <cell r="B4" t="str">
            <v>B</v>
          </cell>
        </row>
        <row r="5">
          <cell r="B5" t="str">
            <v>Bc</v>
          </cell>
        </row>
        <row r="6">
          <cell r="B6" t="str">
            <v>C</v>
          </cell>
        </row>
        <row r="7">
          <cell r="B7" t="str">
            <v>Cb</v>
          </cell>
        </row>
        <row r="8">
          <cell r="B8" t="str">
            <v>E</v>
          </cell>
        </row>
        <row r="9">
          <cell r="B9" t="str">
            <v>Eb</v>
          </cell>
        </row>
        <row r="10">
          <cell r="B10" t="str">
            <v>F</v>
          </cell>
        </row>
        <row r="11">
          <cell r="B11" t="str">
            <v>Fb</v>
          </cell>
        </row>
        <row r="12">
          <cell r="B12" t="str">
            <v>G</v>
          </cell>
        </row>
        <row r="13">
          <cell r="B13" t="str">
            <v>Gc</v>
          </cell>
        </row>
        <row r="14">
          <cell r="B14" t="str">
            <v>D</v>
          </cell>
        </row>
        <row r="15">
          <cell r="B15" t="str">
            <v>DA</v>
          </cell>
        </row>
        <row r="17">
          <cell r="B17"/>
        </row>
        <row r="18">
          <cell r="B18" t="str">
            <v>Silt/Clay</v>
          </cell>
        </row>
        <row r="19">
          <cell r="B19" t="str">
            <v>Sand</v>
          </cell>
        </row>
        <row r="20">
          <cell r="B20" t="str">
            <v>Gravel</v>
          </cell>
        </row>
        <row r="21">
          <cell r="B21" t="str">
            <v>Cobble</v>
          </cell>
        </row>
        <row r="22">
          <cell r="B22" t="str">
            <v>Boulder</v>
          </cell>
        </row>
        <row r="23">
          <cell r="B23" t="str">
            <v>Bedrock</v>
          </cell>
        </row>
        <row r="26">
          <cell r="B26" t="str">
            <v>Perennial</v>
          </cell>
        </row>
        <row r="27">
          <cell r="B27" t="str">
            <v>Intermittent</v>
          </cell>
        </row>
        <row r="28">
          <cell r="B28" t="str">
            <v>Ephemeral</v>
          </cell>
        </row>
        <row r="69">
          <cell r="B69" t="str">
            <v>Full</v>
          </cell>
        </row>
        <row r="70">
          <cell r="B70" t="str">
            <v>Partial</v>
          </cell>
        </row>
        <row r="99">
          <cell r="B99" t="str">
            <v>Coldwater</v>
          </cell>
        </row>
        <row r="100">
          <cell r="B100" t="str">
            <v>Warmwater</v>
          </cell>
        </row>
        <row r="108">
          <cell r="B108" t="str">
            <v>Colluvial</v>
          </cell>
        </row>
        <row r="109">
          <cell r="B109" t="str">
            <v>Confined Alluvial</v>
          </cell>
        </row>
        <row r="110">
          <cell r="B110" t="str">
            <v>Unconfined Alluvial</v>
          </cell>
        </row>
        <row r="113">
          <cell r="B113" t="str">
            <v>First</v>
          </cell>
        </row>
        <row r="114">
          <cell r="B114" t="str">
            <v>Second</v>
          </cell>
        </row>
        <row r="115">
          <cell r="B115" t="str">
            <v>Third</v>
          </cell>
        </row>
        <row r="116">
          <cell r="B116" t="str">
            <v>Fourth or greater</v>
          </cell>
        </row>
        <row r="119">
          <cell r="B119" t="str">
            <v>&gt; 20 %</v>
          </cell>
        </row>
        <row r="120">
          <cell r="B120" t="str">
            <v>&lt; 20 %</v>
          </cell>
        </row>
        <row r="122">
          <cell r="B122"/>
        </row>
        <row r="123">
          <cell r="B123" t="str">
            <v>&lt; 5 %</v>
          </cell>
        </row>
        <row r="124">
          <cell r="B124" t="str">
            <v>5 - 20 %</v>
          </cell>
        </row>
        <row r="125">
          <cell r="B125" t="str">
            <v>21 - 40 %</v>
          </cell>
        </row>
        <row r="126">
          <cell r="B126" t="str">
            <v>&gt; 40 %</v>
          </cell>
        </row>
        <row r="128">
          <cell r="B128"/>
        </row>
        <row r="129">
          <cell r="B129" t="str">
            <v>Single Family Residential</v>
          </cell>
        </row>
        <row r="130">
          <cell r="B130" t="str">
            <v>Multi-Family Residential</v>
          </cell>
        </row>
        <row r="131">
          <cell r="B131" t="str">
            <v>Commercial / Golf Course / Agriculture / Silviculture</v>
          </cell>
        </row>
        <row r="132">
          <cell r="B132" t="str">
            <v>Industrial / Landfill</v>
          </cell>
        </row>
        <row r="135">
          <cell r="B135" t="str">
            <v>Qual 4 or EPT</v>
          </cell>
        </row>
        <row r="136">
          <cell r="B136" t="str">
            <v>Full Scale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All Graphs"/>
      <sheetName val="X-Sec 1"/>
      <sheetName val="X-Sec 2"/>
      <sheetName val="X-Sec 3"/>
      <sheetName val="X-Sec 4"/>
    </sheetNames>
    <sheetDataSet>
      <sheetData sheetId="0">
        <row r="6">
          <cell r="A6" t="str">
            <v>&lt; .062</v>
          </cell>
        </row>
        <row r="7">
          <cell r="A7" t="str">
            <v>.062-.125</v>
          </cell>
        </row>
        <row r="8">
          <cell r="A8" t="str">
            <v>.125-.25</v>
          </cell>
        </row>
        <row r="9">
          <cell r="A9" t="str">
            <v>.25-.5</v>
          </cell>
        </row>
        <row r="10">
          <cell r="A10" t="str">
            <v>.5-1.0</v>
          </cell>
        </row>
        <row r="11">
          <cell r="A11" t="str">
            <v>1.0-2</v>
          </cell>
        </row>
        <row r="12">
          <cell r="A12" t="str">
            <v>2-4</v>
          </cell>
        </row>
        <row r="13">
          <cell r="A13" t="str">
            <v>4-5.7</v>
          </cell>
        </row>
        <row r="14">
          <cell r="A14" t="str">
            <v>5.7-8</v>
          </cell>
        </row>
        <row r="15">
          <cell r="A15" t="str">
            <v>8-11.3</v>
          </cell>
        </row>
        <row r="16">
          <cell r="A16" t="str">
            <v>11.3-16</v>
          </cell>
        </row>
        <row r="17">
          <cell r="A17" t="str">
            <v>16-22.6</v>
          </cell>
        </row>
        <row r="18">
          <cell r="A18" t="str">
            <v>22.6-32</v>
          </cell>
        </row>
        <row r="19">
          <cell r="A19" t="str">
            <v>32-45</v>
          </cell>
        </row>
        <row r="20">
          <cell r="A20" t="str">
            <v>45-64</v>
          </cell>
        </row>
        <row r="21">
          <cell r="A21" t="str">
            <v>64-90</v>
          </cell>
        </row>
        <row r="22">
          <cell r="A22" t="str">
            <v>90-128</v>
          </cell>
        </row>
        <row r="23">
          <cell r="A23" t="str">
            <v>128-180</v>
          </cell>
        </row>
        <row r="24">
          <cell r="A24" t="str">
            <v>180-256</v>
          </cell>
        </row>
        <row r="25">
          <cell r="A25" t="str">
            <v>256-362</v>
          </cell>
        </row>
        <row r="26">
          <cell r="A26" t="str">
            <v>362-512</v>
          </cell>
        </row>
        <row r="27">
          <cell r="A27" t="str">
            <v>512-1024</v>
          </cell>
        </row>
        <row r="28">
          <cell r="A28" t="str">
            <v>1024-2048</v>
          </cell>
        </row>
        <row r="29">
          <cell r="A29" t="str">
            <v>&gt; 2048</v>
          </cell>
        </row>
      </sheetData>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Dimension"/>
      <sheetName val="Pebble Ct"/>
      <sheetName val="Long Prof"/>
      <sheetName val="XSEC1"/>
      <sheetName val="XSEC2"/>
      <sheetName val="XSEC3"/>
      <sheetName val="XSEC4"/>
      <sheetName val="XSEC5"/>
    </sheetNames>
    <sheetDataSet>
      <sheetData sheetId="0"/>
      <sheetData sheetId="1"/>
      <sheetData sheetId="2">
        <row r="5">
          <cell r="D5" t="str">
            <v>Item %</v>
          </cell>
          <cell r="E5" t="str">
            <v>Cumulative %</v>
          </cell>
        </row>
        <row r="6">
          <cell r="D6">
            <v>0</v>
          </cell>
          <cell r="E6">
            <v>0</v>
          </cell>
        </row>
        <row r="7">
          <cell r="D7">
            <v>0</v>
          </cell>
          <cell r="E7">
            <v>0</v>
          </cell>
        </row>
        <row r="8">
          <cell r="D8">
            <v>0</v>
          </cell>
          <cell r="E8">
            <v>0</v>
          </cell>
        </row>
        <row r="9">
          <cell r="D9">
            <v>9</v>
          </cell>
          <cell r="E9">
            <v>9</v>
          </cell>
        </row>
        <row r="10">
          <cell r="D10">
            <v>9</v>
          </cell>
          <cell r="E10">
            <v>18</v>
          </cell>
        </row>
        <row r="11">
          <cell r="D11">
            <v>16</v>
          </cell>
          <cell r="E11">
            <v>34</v>
          </cell>
        </row>
        <row r="12">
          <cell r="D12">
            <v>2</v>
          </cell>
          <cell r="E12">
            <v>36</v>
          </cell>
        </row>
        <row r="13">
          <cell r="D13">
            <v>6</v>
          </cell>
          <cell r="E13">
            <v>42</v>
          </cell>
        </row>
        <row r="14">
          <cell r="D14">
            <v>4</v>
          </cell>
          <cell r="E14">
            <v>46</v>
          </cell>
        </row>
        <row r="15">
          <cell r="D15">
            <v>1</v>
          </cell>
          <cell r="E15">
            <v>47</v>
          </cell>
        </row>
        <row r="16">
          <cell r="D16">
            <v>6</v>
          </cell>
          <cell r="E16">
            <v>53</v>
          </cell>
        </row>
        <row r="17">
          <cell r="D17">
            <v>12</v>
          </cell>
          <cell r="E17">
            <v>65</v>
          </cell>
        </row>
        <row r="18">
          <cell r="D18">
            <v>11</v>
          </cell>
          <cell r="E18">
            <v>76</v>
          </cell>
        </row>
        <row r="19">
          <cell r="D19">
            <v>10</v>
          </cell>
          <cell r="E19">
            <v>86</v>
          </cell>
        </row>
        <row r="20">
          <cell r="D20">
            <v>9</v>
          </cell>
          <cell r="E20">
            <v>95</v>
          </cell>
        </row>
        <row r="21">
          <cell r="D21">
            <v>3</v>
          </cell>
          <cell r="E21">
            <v>98</v>
          </cell>
        </row>
        <row r="22">
          <cell r="D22">
            <v>1</v>
          </cell>
          <cell r="E22">
            <v>99</v>
          </cell>
        </row>
        <row r="23">
          <cell r="E23">
            <v>99</v>
          </cell>
        </row>
        <row r="24">
          <cell r="E24">
            <v>99</v>
          </cell>
        </row>
        <row r="25">
          <cell r="E25">
            <v>99</v>
          </cell>
        </row>
        <row r="26">
          <cell r="E26">
            <v>99</v>
          </cell>
        </row>
        <row r="27">
          <cell r="E27">
            <v>99</v>
          </cell>
        </row>
        <row r="28">
          <cell r="E28">
            <v>99</v>
          </cell>
        </row>
        <row r="29">
          <cell r="D29">
            <v>1</v>
          </cell>
          <cell r="E29">
            <v>100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CAE5-A50A-4DB6-A471-15FC8C6D1A0F}">
  <dimension ref="A1:C29"/>
  <sheetViews>
    <sheetView workbookViewId="0">
      <selection activeCell="C8" sqref="C8"/>
    </sheetView>
  </sheetViews>
  <sheetFormatPr defaultColWidth="18.109375" defaultRowHeight="14.4" x14ac:dyDescent="0.3"/>
  <sheetData>
    <row r="1" spans="1:3" x14ac:dyDescent="0.3">
      <c r="A1" s="96" t="s">
        <v>0</v>
      </c>
      <c r="B1" s="97"/>
      <c r="C1" s="98"/>
    </row>
    <row r="2" spans="1:3" ht="27" customHeight="1" x14ac:dyDescent="0.3">
      <c r="A2" s="99"/>
      <c r="B2" s="100"/>
      <c r="C2" s="101"/>
    </row>
    <row r="3" spans="1:3" ht="15.6" x14ac:dyDescent="0.3">
      <c r="A3" s="87" t="s">
        <v>1</v>
      </c>
      <c r="B3" s="87"/>
      <c r="C3" s="30"/>
    </row>
    <row r="4" spans="1:3" ht="15.6" x14ac:dyDescent="0.3">
      <c r="A4" s="87" t="s">
        <v>2</v>
      </c>
      <c r="B4" s="87"/>
      <c r="C4" s="30"/>
    </row>
    <row r="5" spans="1:3" ht="15.6" x14ac:dyDescent="0.3">
      <c r="A5" s="87" t="s">
        <v>3</v>
      </c>
      <c r="B5" s="87"/>
      <c r="C5" s="65"/>
    </row>
    <row r="6" spans="1:3" ht="15.6" x14ac:dyDescent="0.3">
      <c r="A6" s="87" t="s">
        <v>4</v>
      </c>
      <c r="B6" s="87"/>
      <c r="C6" s="65"/>
    </row>
    <row r="7" spans="1:3" ht="15.6" x14ac:dyDescent="0.3">
      <c r="A7" s="84" t="s">
        <v>657</v>
      </c>
      <c r="B7" s="85"/>
      <c r="C7" s="65"/>
    </row>
    <row r="8" spans="1:3" ht="15.6" x14ac:dyDescent="0.3">
      <c r="A8" s="87" t="s">
        <v>7</v>
      </c>
      <c r="B8" s="87"/>
      <c r="C8" s="30"/>
    </row>
    <row r="9" spans="1:3" ht="15.6" x14ac:dyDescent="0.3">
      <c r="A9" s="87" t="s">
        <v>8</v>
      </c>
      <c r="B9" s="87"/>
      <c r="C9" s="30"/>
    </row>
    <row r="10" spans="1:3" ht="15.6" x14ac:dyDescent="0.3">
      <c r="A10" s="86" t="s">
        <v>9</v>
      </c>
      <c r="B10" s="85"/>
      <c r="C10" s="30"/>
    </row>
    <row r="11" spans="1:3" ht="15.6" x14ac:dyDescent="0.3">
      <c r="A11" s="87" t="s">
        <v>5</v>
      </c>
      <c r="B11" s="87"/>
      <c r="C11" s="30"/>
    </row>
    <row r="12" spans="1:3" ht="15.6" x14ac:dyDescent="0.3">
      <c r="A12" s="87" t="s">
        <v>10</v>
      </c>
      <c r="B12" s="87"/>
      <c r="C12" s="30"/>
    </row>
    <row r="13" spans="1:3" ht="15.6" x14ac:dyDescent="0.3">
      <c r="A13" s="86" t="s">
        <v>11</v>
      </c>
      <c r="B13" s="85"/>
      <c r="C13" s="30"/>
    </row>
    <row r="14" spans="1:3" ht="15.6" x14ac:dyDescent="0.3">
      <c r="A14" s="86" t="s">
        <v>68</v>
      </c>
      <c r="B14" s="85"/>
      <c r="C14" s="57" t="e">
        <f>Substrate!K4</f>
        <v>#DIV/0!</v>
      </c>
    </row>
    <row r="15" spans="1:3" ht="15.6" x14ac:dyDescent="0.3">
      <c r="A15" s="87" t="s">
        <v>6</v>
      </c>
      <c r="B15" s="87"/>
      <c r="C15" s="66"/>
    </row>
    <row r="16" spans="1:3" ht="15.6" x14ac:dyDescent="0.3">
      <c r="A16" s="86" t="s">
        <v>70</v>
      </c>
      <c r="B16" s="85"/>
      <c r="C16" s="66"/>
    </row>
    <row r="17" spans="1:3" ht="16.2" thickBot="1" x14ac:dyDescent="0.35">
      <c r="A17" s="88" t="s">
        <v>69</v>
      </c>
      <c r="B17" s="89"/>
      <c r="C17" s="67"/>
    </row>
    <row r="18" spans="1:3" ht="15.6" x14ac:dyDescent="0.3">
      <c r="A18" s="90" t="s">
        <v>71</v>
      </c>
      <c r="B18" s="91"/>
      <c r="C18" s="68"/>
    </row>
    <row r="19" spans="1:3" ht="15.6" x14ac:dyDescent="0.3">
      <c r="A19" s="23" t="s">
        <v>72</v>
      </c>
      <c r="B19" s="24"/>
      <c r="C19" s="69"/>
    </row>
    <row r="20" spans="1:3" ht="15.6" x14ac:dyDescent="0.3">
      <c r="A20" s="23" t="s">
        <v>73</v>
      </c>
      <c r="B20" s="25"/>
      <c r="C20" s="69"/>
    </row>
    <row r="21" spans="1:3" ht="15.6" x14ac:dyDescent="0.3">
      <c r="A21" s="92" t="s">
        <v>75</v>
      </c>
      <c r="B21" s="93"/>
      <c r="C21" s="69"/>
    </row>
    <row r="22" spans="1:3" ht="16.2" thickBot="1" x14ac:dyDescent="0.35">
      <c r="A22" s="26" t="s">
        <v>74</v>
      </c>
      <c r="B22" s="27"/>
      <c r="C22" s="70"/>
    </row>
    <row r="23" spans="1:3" ht="15.75" customHeight="1" x14ac:dyDescent="0.3">
      <c r="A23" s="94" t="s">
        <v>76</v>
      </c>
      <c r="B23" s="95"/>
      <c r="C23" s="71"/>
    </row>
    <row r="24" spans="1:3" ht="15.6" x14ac:dyDescent="0.3">
      <c r="A24" s="29" t="s">
        <v>77</v>
      </c>
      <c r="B24" s="28"/>
      <c r="C24" s="72"/>
    </row>
    <row r="25" spans="1:3" ht="15.6" x14ac:dyDescent="0.3">
      <c r="A25" s="80" t="s">
        <v>78</v>
      </c>
      <c r="B25" s="81"/>
      <c r="C25" s="72"/>
    </row>
    <row r="26" spans="1:3" ht="15.6" x14ac:dyDescent="0.3">
      <c r="A26" s="78" t="s">
        <v>79</v>
      </c>
      <c r="B26" s="79"/>
      <c r="C26" s="72"/>
    </row>
    <row r="27" spans="1:3" ht="15.6" x14ac:dyDescent="0.3">
      <c r="A27" s="80" t="s">
        <v>80</v>
      </c>
      <c r="B27" s="81"/>
      <c r="C27" s="72"/>
    </row>
    <row r="28" spans="1:3" ht="15.6" x14ac:dyDescent="0.3">
      <c r="A28" s="80" t="s">
        <v>81</v>
      </c>
      <c r="B28" s="81"/>
      <c r="C28" s="72"/>
    </row>
    <row r="29" spans="1:3" ht="16.2" thickBot="1" x14ac:dyDescent="0.35">
      <c r="A29" s="82" t="s">
        <v>82</v>
      </c>
      <c r="B29" s="83"/>
      <c r="C29" s="73"/>
    </row>
  </sheetData>
  <sheetProtection algorithmName="SHA-512" hashValue="90Eq9RsYcUQoyySUK+gyQMYrTtFYxu76XpjRbaFBYrPcZYn5Kc2i7IE3dfD5AUlcvwj/wE/CFjIoiy2X9AY/4w==" saltValue="KthJBRCdY7x4u6wnOWyxuA==" spinCount="100000" sheet="1" objects="1" scenarios="1"/>
  <mergeCells count="24">
    <mergeCell ref="A1:C2"/>
    <mergeCell ref="A3:B3"/>
    <mergeCell ref="A4:B4"/>
    <mergeCell ref="A5:B5"/>
    <mergeCell ref="A6:B6"/>
    <mergeCell ref="A17:B17"/>
    <mergeCell ref="A18:B18"/>
    <mergeCell ref="A21:B21"/>
    <mergeCell ref="A23:B23"/>
    <mergeCell ref="A8:B8"/>
    <mergeCell ref="A9:B9"/>
    <mergeCell ref="A11:B11"/>
    <mergeCell ref="A7:B7"/>
    <mergeCell ref="A10:B10"/>
    <mergeCell ref="A13:B13"/>
    <mergeCell ref="A14:B14"/>
    <mergeCell ref="A16:B16"/>
    <mergeCell ref="A12:B12"/>
    <mergeCell ref="A15:B15"/>
    <mergeCell ref="A26:B26"/>
    <mergeCell ref="A25:B25"/>
    <mergeCell ref="A27:B27"/>
    <mergeCell ref="A28:B28"/>
    <mergeCell ref="A29:B29"/>
  </mergeCells>
  <dataValidations count="1">
    <dataValidation type="decimal" allowBlank="1" showErrorMessage="1" sqref="C8:C14" xr:uid="{A1D58736-7312-4DCF-801D-268B249FA0D0}">
      <formula1>0</formula1>
      <formula2>100000</formula2>
    </dataValidation>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08C88-057B-4F23-90AC-ADC934A463FA}">
  <dimension ref="A1:I168"/>
  <sheetViews>
    <sheetView topLeftCell="B1" workbookViewId="0">
      <selection activeCell="I4" sqref="I4"/>
    </sheetView>
  </sheetViews>
  <sheetFormatPr defaultColWidth="14.77734375" defaultRowHeight="15.6" x14ac:dyDescent="0.3"/>
  <cols>
    <col min="1" max="1" width="14.77734375" style="31"/>
    <col min="2" max="2" width="29.109375" style="31" bestFit="1" customWidth="1"/>
    <col min="3" max="3" width="27.77734375" style="31" bestFit="1" customWidth="1"/>
    <col min="4" max="4" width="22.44140625" style="31" bestFit="1" customWidth="1"/>
    <col min="5" max="5" width="22.109375" style="31" bestFit="1" customWidth="1"/>
    <col min="6" max="6" width="14.77734375" style="31"/>
    <col min="7" max="7" width="34.109375" style="31" bestFit="1" customWidth="1"/>
    <col min="8" max="8" width="34.33203125" style="31" bestFit="1" customWidth="1"/>
    <col min="9" max="9" width="30.77734375" style="31" bestFit="1" customWidth="1"/>
    <col min="10" max="16384" width="14.77734375" style="31"/>
  </cols>
  <sheetData>
    <row r="1" spans="1:9" ht="36" x14ac:dyDescent="0.35">
      <c r="A1" s="102" t="s">
        <v>653</v>
      </c>
      <c r="B1" s="102"/>
      <c r="C1" s="102"/>
      <c r="D1" s="47" t="s">
        <v>198</v>
      </c>
      <c r="E1" s="47" t="s">
        <v>199</v>
      </c>
    </row>
    <row r="2" spans="1:9" x14ac:dyDescent="0.3">
      <c r="A2" s="43" t="s">
        <v>632</v>
      </c>
      <c r="B2" s="42" t="s">
        <v>630</v>
      </c>
      <c r="C2" s="45" t="s">
        <v>167</v>
      </c>
      <c r="D2" s="45" t="s">
        <v>201</v>
      </c>
      <c r="E2" s="46" t="s">
        <v>656</v>
      </c>
    </row>
    <row r="3" spans="1:9" ht="18" x14ac:dyDescent="0.35">
      <c r="A3" s="34" t="s">
        <v>238</v>
      </c>
      <c r="B3" s="34" t="s">
        <v>239</v>
      </c>
      <c r="C3" s="34" t="s">
        <v>240</v>
      </c>
      <c r="D3" s="74"/>
      <c r="E3" s="58" t="e">
        <f>(D3/I$3)</f>
        <v>#DIV/0!</v>
      </c>
      <c r="H3" s="54" t="s">
        <v>197</v>
      </c>
      <c r="I3" s="56">
        <f>SUM(D3:D168)</f>
        <v>0</v>
      </c>
    </row>
    <row r="4" spans="1:9" ht="18" x14ac:dyDescent="0.35">
      <c r="A4" s="44" t="s">
        <v>238</v>
      </c>
      <c r="B4" s="44" t="s">
        <v>544</v>
      </c>
      <c r="C4" s="44" t="s">
        <v>545</v>
      </c>
      <c r="D4" s="75"/>
      <c r="E4" s="59" t="e">
        <f t="shared" ref="E4:E67" si="0">(D4/I$3)</f>
        <v>#DIV/0!</v>
      </c>
      <c r="H4" s="54" t="s">
        <v>658</v>
      </c>
      <c r="I4" s="56" t="e">
        <f>SUM(E8+E10+E14+E16+E17+E20+E21+E22+E23+E26+E27+E29+E35+E71+E84+E88+E91+E100+E102+E103+E104+E105+E110+E111+E116+E117+E118+E122+E123+E124+E127+E128+E130+E133+E147+E149+E150+E152+E153+E157+E165)</f>
        <v>#DIV/0!</v>
      </c>
    </row>
    <row r="5" spans="1:9" ht="18" x14ac:dyDescent="0.35">
      <c r="A5" s="34" t="s">
        <v>568</v>
      </c>
      <c r="B5" s="34" t="s">
        <v>569</v>
      </c>
      <c r="C5" s="34" t="s">
        <v>570</v>
      </c>
      <c r="D5" s="74"/>
      <c r="E5" s="58" t="e">
        <f t="shared" si="0"/>
        <v>#DIV/0!</v>
      </c>
      <c r="H5" s="54" t="s">
        <v>659</v>
      </c>
      <c r="I5" s="56" t="e">
        <f>SUM(E28+E30+E33+E34+E39+E40+E43+E44+E46+E47+E49+E50+E51+E59+E61+E82+E83+E85+E87+E106+E161)</f>
        <v>#DIV/0!</v>
      </c>
    </row>
    <row r="6" spans="1:9" ht="18" x14ac:dyDescent="0.35">
      <c r="A6" s="44" t="s">
        <v>269</v>
      </c>
      <c r="B6" s="44" t="s">
        <v>270</v>
      </c>
      <c r="C6" s="44" t="s">
        <v>271</v>
      </c>
      <c r="D6" s="75"/>
      <c r="E6" s="59" t="e">
        <f t="shared" si="0"/>
        <v>#DIV/0!</v>
      </c>
      <c r="H6" s="54" t="s">
        <v>200</v>
      </c>
      <c r="I6" s="56" t="e">
        <f>I4-I5</f>
        <v>#DIV/0!</v>
      </c>
    </row>
    <row r="7" spans="1:9" ht="18" x14ac:dyDescent="0.35">
      <c r="A7" s="34" t="s">
        <v>212</v>
      </c>
      <c r="B7" s="34" t="s">
        <v>213</v>
      </c>
      <c r="C7" s="34" t="s">
        <v>214</v>
      </c>
      <c r="D7" s="74"/>
      <c r="E7" s="58" t="e">
        <f t="shared" si="0"/>
        <v>#DIV/0!</v>
      </c>
      <c r="H7" s="54" t="s">
        <v>652</v>
      </c>
      <c r="I7" s="56" t="e">
        <f>IF(I6&gt;=0.05,"Meets Expectation",(IF(I6&lt;=-0.181,"Does Not Meet Expectation","Partially Meets Expectation")))</f>
        <v>#DIV/0!</v>
      </c>
    </row>
    <row r="8" spans="1:9" x14ac:dyDescent="0.3">
      <c r="A8" s="44" t="s">
        <v>445</v>
      </c>
      <c r="B8" s="44" t="s">
        <v>446</v>
      </c>
      <c r="C8" s="44" t="s">
        <v>447</v>
      </c>
      <c r="D8" s="75"/>
      <c r="E8" s="59" t="e">
        <f t="shared" si="0"/>
        <v>#DIV/0!</v>
      </c>
    </row>
    <row r="9" spans="1:9" x14ac:dyDescent="0.3">
      <c r="A9" s="34" t="s">
        <v>234</v>
      </c>
      <c r="B9" s="34" t="s">
        <v>235</v>
      </c>
      <c r="C9" s="34" t="s">
        <v>236</v>
      </c>
      <c r="D9" s="74"/>
      <c r="E9" s="58" t="e">
        <f t="shared" si="0"/>
        <v>#DIV/0!</v>
      </c>
    </row>
    <row r="10" spans="1:9" ht="18" x14ac:dyDescent="0.35">
      <c r="A10" s="44" t="s">
        <v>234</v>
      </c>
      <c r="B10" s="44" t="s">
        <v>307</v>
      </c>
      <c r="C10" s="44" t="s">
        <v>308</v>
      </c>
      <c r="D10" s="75"/>
      <c r="E10" s="59" t="e">
        <f t="shared" si="0"/>
        <v>#DIV/0!</v>
      </c>
      <c r="I10" s="55"/>
    </row>
    <row r="11" spans="1:9" x14ac:dyDescent="0.3">
      <c r="A11" s="34" t="s">
        <v>234</v>
      </c>
      <c r="B11" s="34" t="s">
        <v>401</v>
      </c>
      <c r="C11" s="34" t="s">
        <v>402</v>
      </c>
      <c r="D11" s="74"/>
      <c r="E11" s="58" t="e">
        <f t="shared" si="0"/>
        <v>#DIV/0!</v>
      </c>
    </row>
    <row r="12" spans="1:9" x14ac:dyDescent="0.3">
      <c r="A12" s="44" t="s">
        <v>234</v>
      </c>
      <c r="B12" s="44" t="s">
        <v>482</v>
      </c>
      <c r="C12" s="44" t="s">
        <v>483</v>
      </c>
      <c r="D12" s="75"/>
      <c r="E12" s="59" t="e">
        <f t="shared" si="0"/>
        <v>#DIV/0!</v>
      </c>
    </row>
    <row r="13" spans="1:9" x14ac:dyDescent="0.3">
      <c r="A13" s="34" t="s">
        <v>230</v>
      </c>
      <c r="B13" s="34" t="s">
        <v>231</v>
      </c>
      <c r="C13" s="34" t="s">
        <v>232</v>
      </c>
      <c r="D13" s="74"/>
      <c r="E13" s="58" t="e">
        <f t="shared" si="0"/>
        <v>#DIV/0!</v>
      </c>
    </row>
    <row r="14" spans="1:9" x14ac:dyDescent="0.3">
      <c r="A14" s="44" t="s">
        <v>278</v>
      </c>
      <c r="B14" s="44" t="s">
        <v>279</v>
      </c>
      <c r="C14" s="44" t="s">
        <v>280</v>
      </c>
      <c r="D14" s="75"/>
      <c r="E14" s="59" t="e">
        <f t="shared" si="0"/>
        <v>#DIV/0!</v>
      </c>
    </row>
    <row r="15" spans="1:9" x14ac:dyDescent="0.3">
      <c r="A15" s="34" t="s">
        <v>278</v>
      </c>
      <c r="B15" s="34" t="s">
        <v>293</v>
      </c>
      <c r="C15" s="34" t="s">
        <v>294</v>
      </c>
      <c r="D15" s="74"/>
      <c r="E15" s="58" t="e">
        <f t="shared" si="0"/>
        <v>#DIV/0!</v>
      </c>
    </row>
    <row r="16" spans="1:9" x14ac:dyDescent="0.3">
      <c r="A16" s="44" t="s">
        <v>278</v>
      </c>
      <c r="B16" s="44" t="s">
        <v>318</v>
      </c>
      <c r="C16" s="44" t="s">
        <v>319</v>
      </c>
      <c r="D16" s="75"/>
      <c r="E16" s="59" t="e">
        <f t="shared" si="0"/>
        <v>#DIV/0!</v>
      </c>
    </row>
    <row r="17" spans="1:5" x14ac:dyDescent="0.3">
      <c r="A17" s="34" t="s">
        <v>278</v>
      </c>
      <c r="B17" s="34" t="s">
        <v>391</v>
      </c>
      <c r="C17" s="34" t="s">
        <v>392</v>
      </c>
      <c r="D17" s="74"/>
      <c r="E17" s="58" t="e">
        <f t="shared" si="0"/>
        <v>#DIV/0!</v>
      </c>
    </row>
    <row r="18" spans="1:5" x14ac:dyDescent="0.3">
      <c r="A18" s="44" t="s">
        <v>278</v>
      </c>
      <c r="B18" s="44" t="s">
        <v>403</v>
      </c>
      <c r="C18" s="44" t="s">
        <v>404</v>
      </c>
      <c r="D18" s="75"/>
      <c r="E18" s="59" t="e">
        <f t="shared" si="0"/>
        <v>#DIV/0!</v>
      </c>
    </row>
    <row r="19" spans="1:5" x14ac:dyDescent="0.3">
      <c r="A19" s="34" t="s">
        <v>278</v>
      </c>
      <c r="B19" s="34" t="s">
        <v>440</v>
      </c>
      <c r="C19" s="34" t="s">
        <v>441</v>
      </c>
      <c r="D19" s="74"/>
      <c r="E19" s="58" t="e">
        <f t="shared" si="0"/>
        <v>#DIV/0!</v>
      </c>
    </row>
    <row r="20" spans="1:5" x14ac:dyDescent="0.3">
      <c r="A20" s="44" t="s">
        <v>278</v>
      </c>
      <c r="B20" s="44" t="s">
        <v>442</v>
      </c>
      <c r="C20" s="44" t="s">
        <v>631</v>
      </c>
      <c r="D20" s="75"/>
      <c r="E20" s="59" t="e">
        <f t="shared" si="0"/>
        <v>#DIV/0!</v>
      </c>
    </row>
    <row r="21" spans="1:5" x14ac:dyDescent="0.3">
      <c r="A21" s="34" t="s">
        <v>278</v>
      </c>
      <c r="B21" s="34" t="s">
        <v>456</v>
      </c>
      <c r="C21" s="34" t="s">
        <v>457</v>
      </c>
      <c r="D21" s="74"/>
      <c r="E21" s="58" t="e">
        <f t="shared" si="0"/>
        <v>#DIV/0!</v>
      </c>
    </row>
    <row r="22" spans="1:5" x14ac:dyDescent="0.3">
      <c r="A22" s="44" t="s">
        <v>278</v>
      </c>
      <c r="B22" s="44" t="s">
        <v>459</v>
      </c>
      <c r="C22" s="44" t="s">
        <v>460</v>
      </c>
      <c r="D22" s="75"/>
      <c r="E22" s="59" t="e">
        <f t="shared" si="0"/>
        <v>#DIV/0!</v>
      </c>
    </row>
    <row r="23" spans="1:5" x14ac:dyDescent="0.3">
      <c r="A23" s="34" t="s">
        <v>278</v>
      </c>
      <c r="B23" s="34" t="s">
        <v>522</v>
      </c>
      <c r="C23" s="34" t="s">
        <v>523</v>
      </c>
      <c r="D23" s="74"/>
      <c r="E23" s="58" t="e">
        <f t="shared" si="0"/>
        <v>#DIV/0!</v>
      </c>
    </row>
    <row r="24" spans="1:5" x14ac:dyDescent="0.3">
      <c r="A24" s="44" t="s">
        <v>278</v>
      </c>
      <c r="B24" s="44" t="s">
        <v>524</v>
      </c>
      <c r="C24" s="44" t="s">
        <v>525</v>
      </c>
      <c r="D24" s="75"/>
      <c r="E24" s="59" t="e">
        <f t="shared" si="0"/>
        <v>#DIV/0!</v>
      </c>
    </row>
    <row r="25" spans="1:5" x14ac:dyDescent="0.3">
      <c r="A25" s="34" t="s">
        <v>278</v>
      </c>
      <c r="B25" s="34" t="s">
        <v>538</v>
      </c>
      <c r="C25" s="34" t="s">
        <v>539</v>
      </c>
      <c r="D25" s="74"/>
      <c r="E25" s="58" t="e">
        <f t="shared" si="0"/>
        <v>#DIV/0!</v>
      </c>
    </row>
    <row r="26" spans="1:5" x14ac:dyDescent="0.3">
      <c r="A26" s="44" t="s">
        <v>278</v>
      </c>
      <c r="B26" s="44" t="s">
        <v>552</v>
      </c>
      <c r="C26" s="44" t="s">
        <v>553</v>
      </c>
      <c r="D26" s="75"/>
      <c r="E26" s="59" t="e">
        <f t="shared" si="0"/>
        <v>#DIV/0!</v>
      </c>
    </row>
    <row r="27" spans="1:5" x14ac:dyDescent="0.3">
      <c r="A27" s="34" t="s">
        <v>278</v>
      </c>
      <c r="B27" s="34" t="s">
        <v>593</v>
      </c>
      <c r="C27" s="34" t="s">
        <v>594</v>
      </c>
      <c r="D27" s="74"/>
      <c r="E27" s="58" t="e">
        <f t="shared" si="0"/>
        <v>#DIV/0!</v>
      </c>
    </row>
    <row r="28" spans="1:5" x14ac:dyDescent="0.3">
      <c r="A28" s="44" t="s">
        <v>278</v>
      </c>
      <c r="B28" s="44" t="s">
        <v>604</v>
      </c>
      <c r="C28" s="44" t="s">
        <v>605</v>
      </c>
      <c r="D28" s="75"/>
      <c r="E28" s="59" t="e">
        <f t="shared" si="0"/>
        <v>#DIV/0!</v>
      </c>
    </row>
    <row r="29" spans="1:5" x14ac:dyDescent="0.3">
      <c r="A29" s="34" t="s">
        <v>278</v>
      </c>
      <c r="B29" s="34" t="s">
        <v>627</v>
      </c>
      <c r="C29" s="34" t="s">
        <v>628</v>
      </c>
      <c r="D29" s="74"/>
      <c r="E29" s="58" t="e">
        <f t="shared" si="0"/>
        <v>#DIV/0!</v>
      </c>
    </row>
    <row r="30" spans="1:5" x14ac:dyDescent="0.3">
      <c r="A30" s="44" t="s">
        <v>219</v>
      </c>
      <c r="B30" s="44" t="s">
        <v>220</v>
      </c>
      <c r="C30" s="44" t="s">
        <v>221</v>
      </c>
      <c r="D30" s="75"/>
      <c r="E30" s="59" t="e">
        <f t="shared" si="0"/>
        <v>#DIV/0!</v>
      </c>
    </row>
    <row r="31" spans="1:5" x14ac:dyDescent="0.3">
      <c r="A31" s="34" t="s">
        <v>219</v>
      </c>
      <c r="B31" s="34" t="s">
        <v>251</v>
      </c>
      <c r="C31" s="34" t="s">
        <v>252</v>
      </c>
      <c r="D31" s="74"/>
      <c r="E31" s="58" t="e">
        <f t="shared" si="0"/>
        <v>#DIV/0!</v>
      </c>
    </row>
    <row r="32" spans="1:5" x14ac:dyDescent="0.3">
      <c r="A32" s="44" t="s">
        <v>219</v>
      </c>
      <c r="B32" s="44" t="s">
        <v>265</v>
      </c>
      <c r="C32" s="44" t="s">
        <v>266</v>
      </c>
      <c r="D32" s="75"/>
      <c r="E32" s="59" t="e">
        <f t="shared" si="0"/>
        <v>#DIV/0!</v>
      </c>
    </row>
    <row r="33" spans="1:5" x14ac:dyDescent="0.3">
      <c r="A33" s="34" t="s">
        <v>219</v>
      </c>
      <c r="B33" s="34" t="s">
        <v>283</v>
      </c>
      <c r="C33" s="34" t="s">
        <v>284</v>
      </c>
      <c r="D33" s="74"/>
      <c r="E33" s="58" t="e">
        <f t="shared" si="0"/>
        <v>#DIV/0!</v>
      </c>
    </row>
    <row r="34" spans="1:5" x14ac:dyDescent="0.3">
      <c r="A34" s="44" t="s">
        <v>219</v>
      </c>
      <c r="B34" s="44" t="s">
        <v>285</v>
      </c>
      <c r="C34" s="44" t="s">
        <v>286</v>
      </c>
      <c r="D34" s="75"/>
      <c r="E34" s="59" t="e">
        <f t="shared" si="0"/>
        <v>#DIV/0!</v>
      </c>
    </row>
    <row r="35" spans="1:5" x14ac:dyDescent="0.3">
      <c r="A35" s="34" t="s">
        <v>219</v>
      </c>
      <c r="B35" s="34" t="s">
        <v>290</v>
      </c>
      <c r="C35" s="34" t="s">
        <v>291</v>
      </c>
      <c r="D35" s="74"/>
      <c r="E35" s="58" t="e">
        <f t="shared" si="0"/>
        <v>#DIV/0!</v>
      </c>
    </row>
    <row r="36" spans="1:5" x14ac:dyDescent="0.3">
      <c r="A36" s="44" t="s">
        <v>219</v>
      </c>
      <c r="B36" s="44" t="s">
        <v>309</v>
      </c>
      <c r="C36" s="44" t="s">
        <v>310</v>
      </c>
      <c r="D36" s="75"/>
      <c r="E36" s="59" t="e">
        <f t="shared" si="0"/>
        <v>#DIV/0!</v>
      </c>
    </row>
    <row r="37" spans="1:5" x14ac:dyDescent="0.3">
      <c r="A37" s="34" t="s">
        <v>219</v>
      </c>
      <c r="B37" s="34" t="s">
        <v>340</v>
      </c>
      <c r="C37" s="34" t="s">
        <v>341</v>
      </c>
      <c r="D37" s="74"/>
      <c r="E37" s="58" t="e">
        <f t="shared" si="0"/>
        <v>#DIV/0!</v>
      </c>
    </row>
    <row r="38" spans="1:5" x14ac:dyDescent="0.3">
      <c r="A38" s="44" t="s">
        <v>219</v>
      </c>
      <c r="B38" s="44" t="s">
        <v>364</v>
      </c>
      <c r="C38" s="44" t="s">
        <v>365</v>
      </c>
      <c r="D38" s="75"/>
      <c r="E38" s="59" t="e">
        <f t="shared" si="0"/>
        <v>#DIV/0!</v>
      </c>
    </row>
    <row r="39" spans="1:5" x14ac:dyDescent="0.3">
      <c r="A39" s="34" t="s">
        <v>219</v>
      </c>
      <c r="B39" s="34" t="s">
        <v>381</v>
      </c>
      <c r="C39" s="34" t="s">
        <v>382</v>
      </c>
      <c r="D39" s="74"/>
      <c r="E39" s="58" t="e">
        <f t="shared" si="0"/>
        <v>#DIV/0!</v>
      </c>
    </row>
    <row r="40" spans="1:5" x14ac:dyDescent="0.3">
      <c r="A40" s="44" t="s">
        <v>219</v>
      </c>
      <c r="B40" s="44" t="s">
        <v>405</v>
      </c>
      <c r="C40" s="44" t="s">
        <v>406</v>
      </c>
      <c r="D40" s="75"/>
      <c r="E40" s="59" t="e">
        <f t="shared" si="0"/>
        <v>#DIV/0!</v>
      </c>
    </row>
    <row r="41" spans="1:5" x14ac:dyDescent="0.3">
      <c r="A41" s="34" t="s">
        <v>219</v>
      </c>
      <c r="B41" s="34" t="s">
        <v>417</v>
      </c>
      <c r="C41" s="34" t="s">
        <v>418</v>
      </c>
      <c r="D41" s="74"/>
      <c r="E41" s="58" t="e">
        <f t="shared" si="0"/>
        <v>#DIV/0!</v>
      </c>
    </row>
    <row r="42" spans="1:5" x14ac:dyDescent="0.3">
      <c r="A42" s="44" t="s">
        <v>219</v>
      </c>
      <c r="B42" s="44" t="s">
        <v>450</v>
      </c>
      <c r="C42" s="44" t="s">
        <v>451</v>
      </c>
      <c r="D42" s="75"/>
      <c r="E42" s="59" t="e">
        <f t="shared" si="0"/>
        <v>#DIV/0!</v>
      </c>
    </row>
    <row r="43" spans="1:5" x14ac:dyDescent="0.3">
      <c r="A43" s="34" t="s">
        <v>219</v>
      </c>
      <c r="B43" s="34" t="s">
        <v>461</v>
      </c>
      <c r="C43" s="34" t="s">
        <v>462</v>
      </c>
      <c r="D43" s="74"/>
      <c r="E43" s="58" t="e">
        <f t="shared" si="0"/>
        <v>#DIV/0!</v>
      </c>
    </row>
    <row r="44" spans="1:5" x14ac:dyDescent="0.3">
      <c r="A44" s="44" t="s">
        <v>219</v>
      </c>
      <c r="B44" s="44" t="s">
        <v>466</v>
      </c>
      <c r="C44" s="44" t="s">
        <v>467</v>
      </c>
      <c r="D44" s="75"/>
      <c r="E44" s="59" t="e">
        <f t="shared" si="0"/>
        <v>#DIV/0!</v>
      </c>
    </row>
    <row r="45" spans="1:5" x14ac:dyDescent="0.3">
      <c r="A45" s="34" t="s">
        <v>219</v>
      </c>
      <c r="B45" s="34" t="s">
        <v>468</v>
      </c>
      <c r="C45" s="34" t="s">
        <v>469</v>
      </c>
      <c r="D45" s="74"/>
      <c r="E45" s="58" t="e">
        <f t="shared" si="0"/>
        <v>#DIV/0!</v>
      </c>
    </row>
    <row r="46" spans="1:5" x14ac:dyDescent="0.3">
      <c r="A46" s="44" t="s">
        <v>219</v>
      </c>
      <c r="B46" s="44" t="s">
        <v>470</v>
      </c>
      <c r="C46" s="44" t="s">
        <v>471</v>
      </c>
      <c r="D46" s="75"/>
      <c r="E46" s="59" t="e">
        <f t="shared" si="0"/>
        <v>#DIV/0!</v>
      </c>
    </row>
    <row r="47" spans="1:5" x14ac:dyDescent="0.3">
      <c r="A47" s="34" t="s">
        <v>219</v>
      </c>
      <c r="B47" s="34" t="s">
        <v>526</v>
      </c>
      <c r="C47" s="34" t="s">
        <v>527</v>
      </c>
      <c r="D47" s="74"/>
      <c r="E47" s="58" t="e">
        <f t="shared" si="0"/>
        <v>#DIV/0!</v>
      </c>
    </row>
    <row r="48" spans="1:5" x14ac:dyDescent="0.3">
      <c r="A48" s="44" t="s">
        <v>219</v>
      </c>
      <c r="B48" s="44" t="s">
        <v>531</v>
      </c>
      <c r="C48" s="44" t="s">
        <v>532</v>
      </c>
      <c r="D48" s="75"/>
      <c r="E48" s="59" t="e">
        <f t="shared" si="0"/>
        <v>#DIV/0!</v>
      </c>
    </row>
    <row r="49" spans="1:5" x14ac:dyDescent="0.3">
      <c r="A49" s="34" t="s">
        <v>219</v>
      </c>
      <c r="B49" s="34" t="s">
        <v>534</v>
      </c>
      <c r="C49" s="34" t="s">
        <v>535</v>
      </c>
      <c r="D49" s="74"/>
      <c r="E49" s="58" t="e">
        <f t="shared" si="0"/>
        <v>#DIV/0!</v>
      </c>
    </row>
    <row r="50" spans="1:5" x14ac:dyDescent="0.3">
      <c r="A50" s="44" t="s">
        <v>219</v>
      </c>
      <c r="B50" s="44" t="s">
        <v>595</v>
      </c>
      <c r="C50" s="44" t="s">
        <v>596</v>
      </c>
      <c r="D50" s="75"/>
      <c r="E50" s="59" t="e">
        <f t="shared" si="0"/>
        <v>#DIV/0!</v>
      </c>
    </row>
    <row r="51" spans="1:5" x14ac:dyDescent="0.3">
      <c r="A51" s="34" t="s">
        <v>219</v>
      </c>
      <c r="B51" s="34" t="s">
        <v>614</v>
      </c>
      <c r="C51" s="34" t="s">
        <v>615</v>
      </c>
      <c r="D51" s="74"/>
      <c r="E51" s="58" t="e">
        <f t="shared" si="0"/>
        <v>#DIV/0!</v>
      </c>
    </row>
    <row r="52" spans="1:5" x14ac:dyDescent="0.3">
      <c r="A52" s="44" t="s">
        <v>223</v>
      </c>
      <c r="B52" s="44" t="s">
        <v>224</v>
      </c>
      <c r="C52" s="44" t="s">
        <v>225</v>
      </c>
      <c r="D52" s="75"/>
      <c r="E52" s="59" t="e">
        <f t="shared" si="0"/>
        <v>#DIV/0!</v>
      </c>
    </row>
    <row r="53" spans="1:5" x14ac:dyDescent="0.3">
      <c r="A53" s="34" t="s">
        <v>223</v>
      </c>
      <c r="B53" s="34" t="s">
        <v>227</v>
      </c>
      <c r="C53" s="34" t="s">
        <v>228</v>
      </c>
      <c r="D53" s="74"/>
      <c r="E53" s="58" t="e">
        <f t="shared" si="0"/>
        <v>#DIV/0!</v>
      </c>
    </row>
    <row r="54" spans="1:5" x14ac:dyDescent="0.3">
      <c r="A54" s="44" t="s">
        <v>223</v>
      </c>
      <c r="B54" s="44" t="s">
        <v>288</v>
      </c>
      <c r="C54" s="44" t="s">
        <v>289</v>
      </c>
      <c r="D54" s="75"/>
      <c r="E54" s="59" t="e">
        <f t="shared" si="0"/>
        <v>#DIV/0!</v>
      </c>
    </row>
    <row r="55" spans="1:5" x14ac:dyDescent="0.3">
      <c r="A55" s="34" t="s">
        <v>223</v>
      </c>
      <c r="B55" s="34" t="s">
        <v>383</v>
      </c>
      <c r="C55" s="34" t="s">
        <v>384</v>
      </c>
      <c r="D55" s="74"/>
      <c r="E55" s="58" t="e">
        <f t="shared" si="0"/>
        <v>#DIV/0!</v>
      </c>
    </row>
    <row r="56" spans="1:5" x14ac:dyDescent="0.3">
      <c r="A56" s="44" t="s">
        <v>223</v>
      </c>
      <c r="B56" s="44" t="s">
        <v>396</v>
      </c>
      <c r="C56" s="44" t="s">
        <v>397</v>
      </c>
      <c r="D56" s="75"/>
      <c r="E56" s="59" t="e">
        <f t="shared" si="0"/>
        <v>#DIV/0!</v>
      </c>
    </row>
    <row r="57" spans="1:5" x14ac:dyDescent="0.3">
      <c r="A57" s="34" t="s">
        <v>223</v>
      </c>
      <c r="B57" s="34" t="s">
        <v>575</v>
      </c>
      <c r="C57" s="34" t="s">
        <v>576</v>
      </c>
      <c r="D57" s="74"/>
      <c r="E57" s="58" t="e">
        <f t="shared" si="0"/>
        <v>#DIV/0!</v>
      </c>
    </row>
    <row r="58" spans="1:5" x14ac:dyDescent="0.3">
      <c r="A58" s="44" t="s">
        <v>437</v>
      </c>
      <c r="B58" s="44" t="s">
        <v>438</v>
      </c>
      <c r="C58" s="44" t="s">
        <v>439</v>
      </c>
      <c r="D58" s="75"/>
      <c r="E58" s="59" t="e">
        <f t="shared" si="0"/>
        <v>#DIV/0!</v>
      </c>
    </row>
    <row r="59" spans="1:5" x14ac:dyDescent="0.3">
      <c r="A59" s="34" t="s">
        <v>333</v>
      </c>
      <c r="B59" s="34" t="s">
        <v>334</v>
      </c>
      <c r="C59" s="34" t="s">
        <v>335</v>
      </c>
      <c r="D59" s="74"/>
      <c r="E59" s="58" t="e">
        <f t="shared" si="0"/>
        <v>#DIV/0!</v>
      </c>
    </row>
    <row r="60" spans="1:5" x14ac:dyDescent="0.3">
      <c r="A60" s="44" t="s">
        <v>333</v>
      </c>
      <c r="B60" s="44" t="s">
        <v>369</v>
      </c>
      <c r="C60" s="44" t="s">
        <v>370</v>
      </c>
      <c r="D60" s="75"/>
      <c r="E60" s="59" t="e">
        <f t="shared" si="0"/>
        <v>#DIV/0!</v>
      </c>
    </row>
    <row r="61" spans="1:5" x14ac:dyDescent="0.3">
      <c r="A61" s="34" t="s">
        <v>333</v>
      </c>
      <c r="B61" s="34" t="s">
        <v>375</v>
      </c>
      <c r="C61" s="34" t="s">
        <v>376</v>
      </c>
      <c r="D61" s="74"/>
      <c r="E61" s="58" t="e">
        <f t="shared" si="0"/>
        <v>#DIV/0!</v>
      </c>
    </row>
    <row r="62" spans="1:5" x14ac:dyDescent="0.3">
      <c r="A62" s="44" t="s">
        <v>519</v>
      </c>
      <c r="B62" s="44" t="s">
        <v>520</v>
      </c>
      <c r="C62" s="44" t="s">
        <v>521</v>
      </c>
      <c r="D62" s="75"/>
      <c r="E62" s="59" t="e">
        <f t="shared" si="0"/>
        <v>#DIV/0!</v>
      </c>
    </row>
    <row r="63" spans="1:5" x14ac:dyDescent="0.3">
      <c r="A63" s="34" t="s">
        <v>248</v>
      </c>
      <c r="B63" s="34" t="s">
        <v>249</v>
      </c>
      <c r="C63" s="34" t="s">
        <v>250</v>
      </c>
      <c r="D63" s="74"/>
      <c r="E63" s="58" t="e">
        <f t="shared" si="0"/>
        <v>#DIV/0!</v>
      </c>
    </row>
    <row r="64" spans="1:5" ht="16.2" thickBot="1" x14ac:dyDescent="0.35">
      <c r="A64" s="44" t="s">
        <v>248</v>
      </c>
      <c r="B64" s="44" t="s">
        <v>300</v>
      </c>
      <c r="C64" s="44" t="s">
        <v>301</v>
      </c>
      <c r="D64" s="75"/>
      <c r="E64" s="59" t="e">
        <f t="shared" si="0"/>
        <v>#DIV/0!</v>
      </c>
    </row>
    <row r="65" spans="1:5" x14ac:dyDescent="0.3">
      <c r="A65" s="34" t="s">
        <v>248</v>
      </c>
      <c r="B65" s="34" t="s">
        <v>329</v>
      </c>
      <c r="C65" s="34" t="s">
        <v>330</v>
      </c>
      <c r="D65" s="74"/>
      <c r="E65" s="58" t="e">
        <f t="shared" si="0"/>
        <v>#DIV/0!</v>
      </c>
    </row>
    <row r="66" spans="1:5" x14ac:dyDescent="0.3">
      <c r="A66" s="44" t="s">
        <v>248</v>
      </c>
      <c r="B66" s="44" t="s">
        <v>345</v>
      </c>
      <c r="C66" s="44" t="s">
        <v>346</v>
      </c>
      <c r="D66" s="75"/>
      <c r="E66" s="59" t="e">
        <f t="shared" si="0"/>
        <v>#DIV/0!</v>
      </c>
    </row>
    <row r="67" spans="1:5" x14ac:dyDescent="0.3">
      <c r="A67" s="34" t="s">
        <v>349</v>
      </c>
      <c r="B67" s="34" t="s">
        <v>350</v>
      </c>
      <c r="C67" s="34" t="s">
        <v>351</v>
      </c>
      <c r="D67" s="74"/>
      <c r="E67" s="58" t="e">
        <f t="shared" si="0"/>
        <v>#DIV/0!</v>
      </c>
    </row>
    <row r="68" spans="1:5" x14ac:dyDescent="0.3">
      <c r="A68" s="44" t="s">
        <v>349</v>
      </c>
      <c r="B68" s="44" t="s">
        <v>497</v>
      </c>
      <c r="C68" s="44" t="s">
        <v>498</v>
      </c>
      <c r="D68" s="75"/>
      <c r="E68" s="59" t="e">
        <f t="shared" ref="E68:E131" si="1">(D68/I$3)</f>
        <v>#DIV/0!</v>
      </c>
    </row>
    <row r="69" spans="1:5" x14ac:dyDescent="0.3">
      <c r="A69" s="34" t="s">
        <v>320</v>
      </c>
      <c r="B69" s="34" t="s">
        <v>321</v>
      </c>
      <c r="C69" s="34" t="s">
        <v>322</v>
      </c>
      <c r="D69" s="74"/>
      <c r="E69" s="58" t="e">
        <f t="shared" si="1"/>
        <v>#DIV/0!</v>
      </c>
    </row>
    <row r="70" spans="1:5" x14ac:dyDescent="0.3">
      <c r="A70" s="44" t="s">
        <v>320</v>
      </c>
      <c r="B70" s="44" t="s">
        <v>429</v>
      </c>
      <c r="C70" s="44" t="s">
        <v>430</v>
      </c>
      <c r="D70" s="75"/>
      <c r="E70" s="59" t="e">
        <f t="shared" si="1"/>
        <v>#DIV/0!</v>
      </c>
    </row>
    <row r="71" spans="1:5" x14ac:dyDescent="0.3">
      <c r="A71" s="34" t="s">
        <v>320</v>
      </c>
      <c r="B71" s="34" t="s">
        <v>474</v>
      </c>
      <c r="C71" s="34" t="s">
        <v>475</v>
      </c>
      <c r="D71" s="74"/>
      <c r="E71" s="58" t="e">
        <f t="shared" si="1"/>
        <v>#DIV/0!</v>
      </c>
    </row>
    <row r="72" spans="1:5" x14ac:dyDescent="0.3">
      <c r="A72" s="44" t="s">
        <v>261</v>
      </c>
      <c r="B72" s="44" t="s">
        <v>262</v>
      </c>
      <c r="C72" s="44" t="s">
        <v>263</v>
      </c>
      <c r="D72" s="75"/>
      <c r="E72" s="59" t="e">
        <f t="shared" si="1"/>
        <v>#DIV/0!</v>
      </c>
    </row>
    <row r="73" spans="1:5" x14ac:dyDescent="0.3">
      <c r="A73" s="34" t="s">
        <v>261</v>
      </c>
      <c r="B73" s="34" t="s">
        <v>267</v>
      </c>
      <c r="C73" s="34" t="s">
        <v>268</v>
      </c>
      <c r="D73" s="74"/>
      <c r="E73" s="58" t="e">
        <f t="shared" si="1"/>
        <v>#DIV/0!</v>
      </c>
    </row>
    <row r="74" spans="1:5" x14ac:dyDescent="0.3">
      <c r="A74" s="44" t="s">
        <v>261</v>
      </c>
      <c r="B74" s="44" t="s">
        <v>379</v>
      </c>
      <c r="C74" s="44" t="s">
        <v>380</v>
      </c>
      <c r="D74" s="75"/>
      <c r="E74" s="59" t="e">
        <f t="shared" si="1"/>
        <v>#DIV/0!</v>
      </c>
    </row>
    <row r="75" spans="1:5" x14ac:dyDescent="0.3">
      <c r="A75" s="34" t="s">
        <v>261</v>
      </c>
      <c r="B75" s="34" t="s">
        <v>415</v>
      </c>
      <c r="C75" s="34" t="s">
        <v>416</v>
      </c>
      <c r="D75" s="74"/>
      <c r="E75" s="58" t="e">
        <f t="shared" si="1"/>
        <v>#DIV/0!</v>
      </c>
    </row>
    <row r="76" spans="1:5" x14ac:dyDescent="0.3">
      <c r="A76" s="44" t="s">
        <v>261</v>
      </c>
      <c r="B76" s="44" t="s">
        <v>421</v>
      </c>
      <c r="C76" s="44" t="s">
        <v>422</v>
      </c>
      <c r="D76" s="75"/>
      <c r="E76" s="59" t="e">
        <f t="shared" si="1"/>
        <v>#DIV/0!</v>
      </c>
    </row>
    <row r="77" spans="1:5" x14ac:dyDescent="0.3">
      <c r="A77" s="34" t="s">
        <v>261</v>
      </c>
      <c r="B77" s="34" t="s">
        <v>423</v>
      </c>
      <c r="C77" s="34" t="s">
        <v>424</v>
      </c>
      <c r="D77" s="74"/>
      <c r="E77" s="58" t="e">
        <f t="shared" si="1"/>
        <v>#DIV/0!</v>
      </c>
    </row>
    <row r="78" spans="1:5" x14ac:dyDescent="0.3">
      <c r="A78" s="44" t="s">
        <v>261</v>
      </c>
      <c r="B78" s="44" t="s">
        <v>488</v>
      </c>
      <c r="C78" s="44" t="s">
        <v>489</v>
      </c>
      <c r="D78" s="75"/>
      <c r="E78" s="59" t="e">
        <f t="shared" si="1"/>
        <v>#DIV/0!</v>
      </c>
    </row>
    <row r="79" spans="1:5" x14ac:dyDescent="0.3">
      <c r="A79" s="34" t="s">
        <v>261</v>
      </c>
      <c r="B79" s="34" t="s">
        <v>504</v>
      </c>
      <c r="C79" s="34" t="s">
        <v>505</v>
      </c>
      <c r="D79" s="74"/>
      <c r="E79" s="58" t="e">
        <f t="shared" si="1"/>
        <v>#DIV/0!</v>
      </c>
    </row>
    <row r="80" spans="1:5" x14ac:dyDescent="0.3">
      <c r="A80" s="44" t="s">
        <v>261</v>
      </c>
      <c r="B80" s="44" t="s">
        <v>555</v>
      </c>
      <c r="C80" s="44" t="s">
        <v>556</v>
      </c>
      <c r="D80" s="75"/>
      <c r="E80" s="59" t="e">
        <f t="shared" si="1"/>
        <v>#DIV/0!</v>
      </c>
    </row>
    <row r="81" spans="1:5" x14ac:dyDescent="0.3">
      <c r="A81" s="34" t="s">
        <v>244</v>
      </c>
      <c r="B81" s="34" t="s">
        <v>245</v>
      </c>
      <c r="C81" s="34" t="s">
        <v>246</v>
      </c>
      <c r="D81" s="74"/>
      <c r="E81" s="58" t="e">
        <f t="shared" si="1"/>
        <v>#DIV/0!</v>
      </c>
    </row>
    <row r="82" spans="1:5" x14ac:dyDescent="0.3">
      <c r="A82" s="44" t="s">
        <v>244</v>
      </c>
      <c r="B82" s="44" t="s">
        <v>255</v>
      </c>
      <c r="C82" s="44" t="s">
        <v>256</v>
      </c>
      <c r="D82" s="75"/>
      <c r="E82" s="59" t="e">
        <f t="shared" si="1"/>
        <v>#DIV/0!</v>
      </c>
    </row>
    <row r="83" spans="1:5" x14ac:dyDescent="0.3">
      <c r="A83" s="34" t="s">
        <v>244</v>
      </c>
      <c r="B83" s="34" t="s">
        <v>281</v>
      </c>
      <c r="C83" s="34" t="s">
        <v>282</v>
      </c>
      <c r="D83" s="74"/>
      <c r="E83" s="58" t="e">
        <f t="shared" si="1"/>
        <v>#DIV/0!</v>
      </c>
    </row>
    <row r="84" spans="1:5" x14ac:dyDescent="0.3">
      <c r="A84" s="44" t="s">
        <v>244</v>
      </c>
      <c r="B84" s="44" t="s">
        <v>312</v>
      </c>
      <c r="C84" s="44" t="s">
        <v>313</v>
      </c>
      <c r="D84" s="75"/>
      <c r="E84" s="59" t="e">
        <f t="shared" si="1"/>
        <v>#DIV/0!</v>
      </c>
    </row>
    <row r="85" spans="1:5" x14ac:dyDescent="0.3">
      <c r="A85" s="34" t="s">
        <v>244</v>
      </c>
      <c r="B85" s="34" t="s">
        <v>316</v>
      </c>
      <c r="C85" s="34" t="s">
        <v>317</v>
      </c>
      <c r="D85" s="74"/>
      <c r="E85" s="58" t="e">
        <f t="shared" si="1"/>
        <v>#DIV/0!</v>
      </c>
    </row>
    <row r="86" spans="1:5" x14ac:dyDescent="0.3">
      <c r="A86" s="44" t="s">
        <v>244</v>
      </c>
      <c r="B86" s="44" t="s">
        <v>352</v>
      </c>
      <c r="C86" s="44" t="s">
        <v>353</v>
      </c>
      <c r="D86" s="75"/>
      <c r="E86" s="59" t="e">
        <f t="shared" si="1"/>
        <v>#DIV/0!</v>
      </c>
    </row>
    <row r="87" spans="1:5" x14ac:dyDescent="0.3">
      <c r="A87" s="34" t="s">
        <v>244</v>
      </c>
      <c r="B87" s="34" t="s">
        <v>356</v>
      </c>
      <c r="C87" s="34" t="s">
        <v>357</v>
      </c>
      <c r="D87" s="74"/>
      <c r="E87" s="58" t="e">
        <f t="shared" si="1"/>
        <v>#DIV/0!</v>
      </c>
    </row>
    <row r="88" spans="1:5" x14ac:dyDescent="0.3">
      <c r="A88" s="44" t="s">
        <v>244</v>
      </c>
      <c r="B88" s="44" t="s">
        <v>419</v>
      </c>
      <c r="C88" s="44" t="s">
        <v>420</v>
      </c>
      <c r="D88" s="75"/>
      <c r="E88" s="59" t="e">
        <f t="shared" si="1"/>
        <v>#DIV/0!</v>
      </c>
    </row>
    <row r="89" spans="1:5" x14ac:dyDescent="0.3">
      <c r="A89" s="34" t="s">
        <v>244</v>
      </c>
      <c r="B89" s="34" t="s">
        <v>490</v>
      </c>
      <c r="C89" s="34" t="s">
        <v>491</v>
      </c>
      <c r="D89" s="74"/>
      <c r="E89" s="58" t="e">
        <f t="shared" si="1"/>
        <v>#DIV/0!</v>
      </c>
    </row>
    <row r="90" spans="1:5" x14ac:dyDescent="0.3">
      <c r="A90" s="44" t="s">
        <v>244</v>
      </c>
      <c r="B90" s="44" t="s">
        <v>536</v>
      </c>
      <c r="C90" s="44" t="s">
        <v>537</v>
      </c>
      <c r="D90" s="75"/>
      <c r="E90" s="59" t="e">
        <f t="shared" si="1"/>
        <v>#DIV/0!</v>
      </c>
    </row>
    <row r="91" spans="1:5" x14ac:dyDescent="0.3">
      <c r="A91" s="34" t="s">
        <v>244</v>
      </c>
      <c r="B91" s="34" t="s">
        <v>587</v>
      </c>
      <c r="C91" s="34" t="s">
        <v>588</v>
      </c>
      <c r="D91" s="74"/>
      <c r="E91" s="58" t="e">
        <f t="shared" si="1"/>
        <v>#DIV/0!</v>
      </c>
    </row>
    <row r="92" spans="1:5" x14ac:dyDescent="0.3">
      <c r="A92" s="44" t="s">
        <v>244</v>
      </c>
      <c r="B92" s="44" t="s">
        <v>597</v>
      </c>
      <c r="C92" s="44" t="s">
        <v>598</v>
      </c>
      <c r="D92" s="75"/>
      <c r="E92" s="59" t="e">
        <f t="shared" si="1"/>
        <v>#DIV/0!</v>
      </c>
    </row>
    <row r="93" spans="1:5" x14ac:dyDescent="0.3">
      <c r="A93" s="34" t="s">
        <v>244</v>
      </c>
      <c r="B93" s="34" t="s">
        <v>621</v>
      </c>
      <c r="C93" s="34" t="s">
        <v>622</v>
      </c>
      <c r="D93" s="74"/>
      <c r="E93" s="58" t="e">
        <f t="shared" si="1"/>
        <v>#DIV/0!</v>
      </c>
    </row>
    <row r="94" spans="1:5" x14ac:dyDescent="0.3">
      <c r="A94" s="44" t="s">
        <v>361</v>
      </c>
      <c r="B94" s="44" t="s">
        <v>362</v>
      </c>
      <c r="C94" s="44" t="s">
        <v>363</v>
      </c>
      <c r="D94" s="75"/>
      <c r="E94" s="59" t="e">
        <f t="shared" si="1"/>
        <v>#DIV/0!</v>
      </c>
    </row>
    <row r="95" spans="1:5" x14ac:dyDescent="0.3">
      <c r="A95" s="34" t="s">
        <v>361</v>
      </c>
      <c r="B95" s="34" t="s">
        <v>410</v>
      </c>
      <c r="C95" s="34" t="s">
        <v>411</v>
      </c>
      <c r="D95" s="74"/>
      <c r="E95" s="58" t="e">
        <f t="shared" si="1"/>
        <v>#DIV/0!</v>
      </c>
    </row>
    <row r="96" spans="1:5" x14ac:dyDescent="0.3">
      <c r="A96" s="44" t="s">
        <v>273</v>
      </c>
      <c r="B96" s="44" t="s">
        <v>274</v>
      </c>
      <c r="C96" s="44" t="s">
        <v>275</v>
      </c>
      <c r="D96" s="75"/>
      <c r="E96" s="59" t="e">
        <f t="shared" si="1"/>
        <v>#DIV/0!</v>
      </c>
    </row>
    <row r="97" spans="1:5" x14ac:dyDescent="0.3">
      <c r="A97" s="34" t="s">
        <v>273</v>
      </c>
      <c r="B97" s="34" t="s">
        <v>276</v>
      </c>
      <c r="C97" s="34" t="s">
        <v>277</v>
      </c>
      <c r="D97" s="74"/>
      <c r="E97" s="58" t="e">
        <f t="shared" si="1"/>
        <v>#DIV/0!</v>
      </c>
    </row>
    <row r="98" spans="1:5" x14ac:dyDescent="0.3">
      <c r="A98" s="44" t="s">
        <v>273</v>
      </c>
      <c r="B98" s="44" t="s">
        <v>295</v>
      </c>
      <c r="C98" s="44" t="s">
        <v>296</v>
      </c>
      <c r="D98" s="75"/>
      <c r="E98" s="59" t="e">
        <f t="shared" si="1"/>
        <v>#DIV/0!</v>
      </c>
    </row>
    <row r="99" spans="1:5" x14ac:dyDescent="0.3">
      <c r="A99" s="34" t="s">
        <v>273</v>
      </c>
      <c r="B99" s="34" t="s">
        <v>303</v>
      </c>
      <c r="C99" s="34" t="s">
        <v>304</v>
      </c>
      <c r="D99" s="74"/>
      <c r="E99" s="58" t="e">
        <f t="shared" si="1"/>
        <v>#DIV/0!</v>
      </c>
    </row>
    <row r="100" spans="1:5" x14ac:dyDescent="0.3">
      <c r="A100" s="44" t="s">
        <v>273</v>
      </c>
      <c r="B100" s="44" t="s">
        <v>326</v>
      </c>
      <c r="C100" s="44" t="s">
        <v>327</v>
      </c>
      <c r="D100" s="75"/>
      <c r="E100" s="59" t="e">
        <f t="shared" si="1"/>
        <v>#DIV/0!</v>
      </c>
    </row>
    <row r="101" spans="1:5" x14ac:dyDescent="0.3">
      <c r="A101" s="34" t="s">
        <v>273</v>
      </c>
      <c r="B101" s="34" t="s">
        <v>331</v>
      </c>
      <c r="C101" s="34" t="s">
        <v>332</v>
      </c>
      <c r="D101" s="74"/>
      <c r="E101" s="58" t="e">
        <f t="shared" si="1"/>
        <v>#DIV/0!</v>
      </c>
    </row>
    <row r="102" spans="1:5" x14ac:dyDescent="0.3">
      <c r="A102" s="44" t="s">
        <v>273</v>
      </c>
      <c r="B102" s="44" t="s">
        <v>336</v>
      </c>
      <c r="C102" s="44" t="s">
        <v>337</v>
      </c>
      <c r="D102" s="75"/>
      <c r="E102" s="59" t="e">
        <f t="shared" si="1"/>
        <v>#DIV/0!</v>
      </c>
    </row>
    <row r="103" spans="1:5" x14ac:dyDescent="0.3">
      <c r="A103" s="34" t="s">
        <v>273</v>
      </c>
      <c r="B103" s="34" t="s">
        <v>338</v>
      </c>
      <c r="C103" s="34" t="s">
        <v>339</v>
      </c>
      <c r="D103" s="74"/>
      <c r="E103" s="58" t="e">
        <f t="shared" si="1"/>
        <v>#DIV/0!</v>
      </c>
    </row>
    <row r="104" spans="1:5" x14ac:dyDescent="0.3">
      <c r="A104" s="44" t="s">
        <v>273</v>
      </c>
      <c r="B104" s="44" t="s">
        <v>347</v>
      </c>
      <c r="C104" s="44" t="s">
        <v>348</v>
      </c>
      <c r="D104" s="75"/>
      <c r="E104" s="59" t="e">
        <f t="shared" si="1"/>
        <v>#DIV/0!</v>
      </c>
    </row>
    <row r="105" spans="1:5" x14ac:dyDescent="0.3">
      <c r="A105" s="34" t="s">
        <v>273</v>
      </c>
      <c r="B105" s="34" t="s">
        <v>354</v>
      </c>
      <c r="C105" s="34" t="s">
        <v>355</v>
      </c>
      <c r="D105" s="74"/>
      <c r="E105" s="58" t="e">
        <f t="shared" si="1"/>
        <v>#DIV/0!</v>
      </c>
    </row>
    <row r="106" spans="1:5" x14ac:dyDescent="0.3">
      <c r="A106" s="44" t="s">
        <v>273</v>
      </c>
      <c r="B106" s="44" t="s">
        <v>358</v>
      </c>
      <c r="C106" s="44" t="s">
        <v>359</v>
      </c>
      <c r="D106" s="75"/>
      <c r="E106" s="59" t="e">
        <f t="shared" si="1"/>
        <v>#DIV/0!</v>
      </c>
    </row>
    <row r="107" spans="1:5" x14ac:dyDescent="0.3">
      <c r="A107" s="34" t="s">
        <v>273</v>
      </c>
      <c r="B107" s="34" t="s">
        <v>371</v>
      </c>
      <c r="C107" s="34" t="s">
        <v>372</v>
      </c>
      <c r="D107" s="74"/>
      <c r="E107" s="58" t="e">
        <f t="shared" si="1"/>
        <v>#DIV/0!</v>
      </c>
    </row>
    <row r="108" spans="1:5" x14ac:dyDescent="0.3">
      <c r="A108" s="44" t="s">
        <v>273</v>
      </c>
      <c r="B108" s="44" t="s">
        <v>373</v>
      </c>
      <c r="C108" s="44" t="s">
        <v>374</v>
      </c>
      <c r="D108" s="75"/>
      <c r="E108" s="59" t="e">
        <f t="shared" si="1"/>
        <v>#DIV/0!</v>
      </c>
    </row>
    <row r="109" spans="1:5" x14ac:dyDescent="0.3">
      <c r="A109" s="34" t="s">
        <v>273</v>
      </c>
      <c r="B109" s="34" t="s">
        <v>377</v>
      </c>
      <c r="C109" s="34" t="s">
        <v>378</v>
      </c>
      <c r="D109" s="74"/>
      <c r="E109" s="58" t="e">
        <f t="shared" si="1"/>
        <v>#DIV/0!</v>
      </c>
    </row>
    <row r="110" spans="1:5" x14ac:dyDescent="0.3">
      <c r="A110" s="44" t="s">
        <v>273</v>
      </c>
      <c r="B110" s="44" t="s">
        <v>385</v>
      </c>
      <c r="C110" s="44" t="s">
        <v>386</v>
      </c>
      <c r="D110" s="75"/>
      <c r="E110" s="59" t="e">
        <f t="shared" si="1"/>
        <v>#DIV/0!</v>
      </c>
    </row>
    <row r="111" spans="1:5" x14ac:dyDescent="0.3">
      <c r="A111" s="34" t="s">
        <v>273</v>
      </c>
      <c r="B111" s="34" t="s">
        <v>393</v>
      </c>
      <c r="C111" s="34" t="s">
        <v>394</v>
      </c>
      <c r="D111" s="74"/>
      <c r="E111" s="58" t="e">
        <f t="shared" si="1"/>
        <v>#DIV/0!</v>
      </c>
    </row>
    <row r="112" spans="1:5" x14ac:dyDescent="0.3">
      <c r="A112" s="44" t="s">
        <v>273</v>
      </c>
      <c r="B112" s="44" t="s">
        <v>398</v>
      </c>
      <c r="C112" s="44" t="s">
        <v>399</v>
      </c>
      <c r="D112" s="75"/>
      <c r="E112" s="59" t="e">
        <f t="shared" si="1"/>
        <v>#DIV/0!</v>
      </c>
    </row>
    <row r="113" spans="1:5" x14ac:dyDescent="0.3">
      <c r="A113" s="34" t="s">
        <v>273</v>
      </c>
      <c r="B113" s="34" t="s">
        <v>408</v>
      </c>
      <c r="C113" s="34" t="s">
        <v>409</v>
      </c>
      <c r="D113" s="74"/>
      <c r="E113" s="58" t="e">
        <f t="shared" si="1"/>
        <v>#DIV/0!</v>
      </c>
    </row>
    <row r="114" spans="1:5" x14ac:dyDescent="0.3">
      <c r="A114" s="44" t="s">
        <v>273</v>
      </c>
      <c r="B114" s="44" t="s">
        <v>426</v>
      </c>
      <c r="C114" s="44" t="s">
        <v>427</v>
      </c>
      <c r="D114" s="75"/>
      <c r="E114" s="59" t="e">
        <f t="shared" si="1"/>
        <v>#DIV/0!</v>
      </c>
    </row>
    <row r="115" spans="1:5" x14ac:dyDescent="0.3">
      <c r="A115" s="34" t="s">
        <v>273</v>
      </c>
      <c r="B115" s="34" t="s">
        <v>448</v>
      </c>
      <c r="C115" s="34" t="s">
        <v>449</v>
      </c>
      <c r="D115" s="74"/>
      <c r="E115" s="58" t="e">
        <f t="shared" si="1"/>
        <v>#DIV/0!</v>
      </c>
    </row>
    <row r="116" spans="1:5" x14ac:dyDescent="0.3">
      <c r="A116" s="44" t="s">
        <v>273</v>
      </c>
      <c r="B116" s="44" t="s">
        <v>472</v>
      </c>
      <c r="C116" s="44" t="s">
        <v>473</v>
      </c>
      <c r="D116" s="75"/>
      <c r="E116" s="59" t="e">
        <f t="shared" si="1"/>
        <v>#DIV/0!</v>
      </c>
    </row>
    <row r="117" spans="1:5" x14ac:dyDescent="0.3">
      <c r="A117" s="34" t="s">
        <v>273</v>
      </c>
      <c r="B117" s="34" t="s">
        <v>477</v>
      </c>
      <c r="C117" s="34" t="s">
        <v>478</v>
      </c>
      <c r="D117" s="74"/>
      <c r="E117" s="58" t="e">
        <f t="shared" si="1"/>
        <v>#DIV/0!</v>
      </c>
    </row>
    <row r="118" spans="1:5" x14ac:dyDescent="0.3">
      <c r="A118" s="44" t="s">
        <v>273</v>
      </c>
      <c r="B118" s="44" t="s">
        <v>479</v>
      </c>
      <c r="C118" s="44" t="s">
        <v>480</v>
      </c>
      <c r="D118" s="75"/>
      <c r="E118" s="59" t="e">
        <f t="shared" si="1"/>
        <v>#DIV/0!</v>
      </c>
    </row>
    <row r="119" spans="1:5" x14ac:dyDescent="0.3">
      <c r="A119" s="34" t="s">
        <v>273</v>
      </c>
      <c r="B119" s="34" t="s">
        <v>485</v>
      </c>
      <c r="C119" s="34" t="s">
        <v>486</v>
      </c>
      <c r="D119" s="74"/>
      <c r="E119" s="58" t="e">
        <f t="shared" si="1"/>
        <v>#DIV/0!</v>
      </c>
    </row>
    <row r="120" spans="1:5" x14ac:dyDescent="0.3">
      <c r="A120" s="44" t="s">
        <v>273</v>
      </c>
      <c r="B120" s="44" t="s">
        <v>492</v>
      </c>
      <c r="C120" s="44" t="s">
        <v>493</v>
      </c>
      <c r="D120" s="75"/>
      <c r="E120" s="59" t="e">
        <f t="shared" si="1"/>
        <v>#DIV/0!</v>
      </c>
    </row>
    <row r="121" spans="1:5" x14ac:dyDescent="0.3">
      <c r="A121" s="34" t="s">
        <v>273</v>
      </c>
      <c r="B121" s="34" t="s">
        <v>512</v>
      </c>
      <c r="C121" s="34" t="s">
        <v>513</v>
      </c>
      <c r="D121" s="74"/>
      <c r="E121" s="58" t="e">
        <f t="shared" si="1"/>
        <v>#DIV/0!</v>
      </c>
    </row>
    <row r="122" spans="1:5" x14ac:dyDescent="0.3">
      <c r="A122" s="44" t="s">
        <v>273</v>
      </c>
      <c r="B122" s="44" t="s">
        <v>516</v>
      </c>
      <c r="C122" s="44" t="s">
        <v>517</v>
      </c>
      <c r="D122" s="75"/>
      <c r="E122" s="59" t="e">
        <f t="shared" si="1"/>
        <v>#DIV/0!</v>
      </c>
    </row>
    <row r="123" spans="1:5" x14ac:dyDescent="0.3">
      <c r="A123" s="34" t="s">
        <v>273</v>
      </c>
      <c r="B123" s="34" t="s">
        <v>529</v>
      </c>
      <c r="C123" s="34" t="s">
        <v>530</v>
      </c>
      <c r="D123" s="74"/>
      <c r="E123" s="58" t="e">
        <f t="shared" si="1"/>
        <v>#DIV/0!</v>
      </c>
    </row>
    <row r="124" spans="1:5" x14ac:dyDescent="0.3">
      <c r="A124" s="44" t="s">
        <v>273</v>
      </c>
      <c r="B124" s="44" t="s">
        <v>550</v>
      </c>
      <c r="C124" s="44" t="s">
        <v>551</v>
      </c>
      <c r="D124" s="75"/>
      <c r="E124" s="59" t="e">
        <f t="shared" si="1"/>
        <v>#DIV/0!</v>
      </c>
    </row>
    <row r="125" spans="1:5" x14ac:dyDescent="0.3">
      <c r="A125" s="34" t="s">
        <v>273</v>
      </c>
      <c r="B125" s="34" t="s">
        <v>557</v>
      </c>
      <c r="C125" s="34" t="s">
        <v>558</v>
      </c>
      <c r="D125" s="74"/>
      <c r="E125" s="58" t="e">
        <f t="shared" si="1"/>
        <v>#DIV/0!</v>
      </c>
    </row>
    <row r="126" spans="1:5" x14ac:dyDescent="0.3">
      <c r="A126" s="44" t="s">
        <v>273</v>
      </c>
      <c r="B126" s="44" t="s">
        <v>559</v>
      </c>
      <c r="C126" s="44" t="s">
        <v>560</v>
      </c>
      <c r="D126" s="75"/>
      <c r="E126" s="59" t="e">
        <f t="shared" si="1"/>
        <v>#DIV/0!</v>
      </c>
    </row>
    <row r="127" spans="1:5" x14ac:dyDescent="0.3">
      <c r="A127" s="34" t="s">
        <v>273</v>
      </c>
      <c r="B127" s="34" t="s">
        <v>573</v>
      </c>
      <c r="C127" s="34" t="s">
        <v>574</v>
      </c>
      <c r="D127" s="74"/>
      <c r="E127" s="58" t="e">
        <f t="shared" si="1"/>
        <v>#DIV/0!</v>
      </c>
    </row>
    <row r="128" spans="1:5" x14ac:dyDescent="0.3">
      <c r="A128" s="44" t="s">
        <v>273</v>
      </c>
      <c r="B128" s="44" t="s">
        <v>577</v>
      </c>
      <c r="C128" s="44" t="s">
        <v>578</v>
      </c>
      <c r="D128" s="75"/>
      <c r="E128" s="59" t="e">
        <f t="shared" si="1"/>
        <v>#DIV/0!</v>
      </c>
    </row>
    <row r="129" spans="1:5" x14ac:dyDescent="0.3">
      <c r="A129" s="34" t="s">
        <v>273</v>
      </c>
      <c r="B129" s="34" t="s">
        <v>579</v>
      </c>
      <c r="C129" s="34" t="s">
        <v>580</v>
      </c>
      <c r="D129" s="74"/>
      <c r="E129" s="58" t="e">
        <f t="shared" si="1"/>
        <v>#DIV/0!</v>
      </c>
    </row>
    <row r="130" spans="1:5" x14ac:dyDescent="0.3">
      <c r="A130" s="44" t="s">
        <v>273</v>
      </c>
      <c r="B130" s="44" t="s">
        <v>582</v>
      </c>
      <c r="C130" s="44" t="s">
        <v>583</v>
      </c>
      <c r="D130" s="75"/>
      <c r="E130" s="59" t="e">
        <f t="shared" si="1"/>
        <v>#DIV/0!</v>
      </c>
    </row>
    <row r="131" spans="1:5" x14ac:dyDescent="0.3">
      <c r="A131" s="34" t="s">
        <v>273</v>
      </c>
      <c r="B131" s="34" t="s">
        <v>585</v>
      </c>
      <c r="C131" s="34" t="s">
        <v>586</v>
      </c>
      <c r="D131" s="74"/>
      <c r="E131" s="58" t="e">
        <f t="shared" si="1"/>
        <v>#DIV/0!</v>
      </c>
    </row>
    <row r="132" spans="1:5" x14ac:dyDescent="0.3">
      <c r="A132" s="44" t="s">
        <v>273</v>
      </c>
      <c r="B132" s="44" t="s">
        <v>602</v>
      </c>
      <c r="C132" s="44" t="s">
        <v>603</v>
      </c>
      <c r="D132" s="75"/>
      <c r="E132" s="59" t="e">
        <f t="shared" ref="E132:E167" si="2">(D132/I$3)</f>
        <v>#DIV/0!</v>
      </c>
    </row>
    <row r="133" spans="1:5" x14ac:dyDescent="0.3">
      <c r="A133" s="34" t="s">
        <v>273</v>
      </c>
      <c r="B133" s="34" t="s">
        <v>607</v>
      </c>
      <c r="C133" s="34" t="s">
        <v>608</v>
      </c>
      <c r="D133" s="74"/>
      <c r="E133" s="58" t="e">
        <f t="shared" si="2"/>
        <v>#DIV/0!</v>
      </c>
    </row>
    <row r="134" spans="1:5" x14ac:dyDescent="0.3">
      <c r="A134" s="44" t="s">
        <v>273</v>
      </c>
      <c r="B134" s="44" t="s">
        <v>609</v>
      </c>
      <c r="C134" s="44" t="s">
        <v>610</v>
      </c>
      <c r="D134" s="75"/>
      <c r="E134" s="59" t="e">
        <f t="shared" si="2"/>
        <v>#DIV/0!</v>
      </c>
    </row>
    <row r="135" spans="1:5" x14ac:dyDescent="0.3">
      <c r="A135" s="34" t="s">
        <v>273</v>
      </c>
      <c r="B135" s="34" t="s">
        <v>619</v>
      </c>
      <c r="C135" s="34" t="s">
        <v>620</v>
      </c>
      <c r="D135" s="74"/>
      <c r="E135" s="58" t="e">
        <f t="shared" si="2"/>
        <v>#DIV/0!</v>
      </c>
    </row>
    <row r="136" spans="1:5" x14ac:dyDescent="0.3">
      <c r="A136" s="44" t="s">
        <v>273</v>
      </c>
      <c r="B136" s="44" t="s">
        <v>623</v>
      </c>
      <c r="C136" s="44" t="s">
        <v>624</v>
      </c>
      <c r="D136" s="75"/>
      <c r="E136" s="59" t="e">
        <f t="shared" si="2"/>
        <v>#DIV/0!</v>
      </c>
    </row>
    <row r="137" spans="1:5" x14ac:dyDescent="0.3">
      <c r="A137" s="34" t="s">
        <v>547</v>
      </c>
      <c r="B137" s="34" t="s">
        <v>548</v>
      </c>
      <c r="C137" s="34" t="s">
        <v>549</v>
      </c>
      <c r="D137" s="74"/>
      <c r="E137" s="58" t="e">
        <f t="shared" si="2"/>
        <v>#DIV/0!</v>
      </c>
    </row>
    <row r="138" spans="1:5" x14ac:dyDescent="0.3">
      <c r="A138" s="44" t="s">
        <v>547</v>
      </c>
      <c r="B138" s="44" t="s">
        <v>572</v>
      </c>
      <c r="C138" s="44"/>
      <c r="D138" s="75"/>
      <c r="E138" s="59" t="e">
        <f t="shared" si="2"/>
        <v>#DIV/0!</v>
      </c>
    </row>
    <row r="139" spans="1:5" x14ac:dyDescent="0.3">
      <c r="A139" s="34" t="s">
        <v>547</v>
      </c>
      <c r="B139" s="34" t="s">
        <v>612</v>
      </c>
      <c r="C139" s="34" t="s">
        <v>613</v>
      </c>
      <c r="D139" s="74"/>
      <c r="E139" s="58" t="e">
        <f t="shared" si="2"/>
        <v>#DIV/0!</v>
      </c>
    </row>
    <row r="140" spans="1:5" x14ac:dyDescent="0.3">
      <c r="A140" s="44" t="s">
        <v>547</v>
      </c>
      <c r="B140" s="44" t="s">
        <v>616</v>
      </c>
      <c r="C140" s="44" t="s">
        <v>617</v>
      </c>
      <c r="D140" s="75"/>
      <c r="E140" s="59" t="e">
        <f t="shared" si="2"/>
        <v>#DIV/0!</v>
      </c>
    </row>
    <row r="141" spans="1:5" x14ac:dyDescent="0.3">
      <c r="A141" s="34" t="s">
        <v>434</v>
      </c>
      <c r="B141" s="34" t="s">
        <v>435</v>
      </c>
      <c r="C141" s="34" t="s">
        <v>436</v>
      </c>
      <c r="D141" s="74"/>
      <c r="E141" s="58" t="e">
        <f t="shared" si="2"/>
        <v>#DIV/0!</v>
      </c>
    </row>
    <row r="142" spans="1:5" x14ac:dyDescent="0.3">
      <c r="A142" s="44" t="s">
        <v>434</v>
      </c>
      <c r="B142" s="44" t="s">
        <v>541</v>
      </c>
      <c r="C142" s="44" t="s">
        <v>542</v>
      </c>
      <c r="D142" s="75"/>
      <c r="E142" s="59" t="e">
        <f t="shared" si="2"/>
        <v>#DIV/0!</v>
      </c>
    </row>
    <row r="143" spans="1:5" x14ac:dyDescent="0.3">
      <c r="A143" s="34" t="s">
        <v>507</v>
      </c>
      <c r="B143" s="34" t="s">
        <v>508</v>
      </c>
      <c r="C143" s="34" t="s">
        <v>509</v>
      </c>
      <c r="D143" s="74"/>
      <c r="E143" s="58" t="e">
        <f t="shared" si="2"/>
        <v>#DIV/0!</v>
      </c>
    </row>
    <row r="144" spans="1:5" x14ac:dyDescent="0.3">
      <c r="A144" s="44" t="s">
        <v>507</v>
      </c>
      <c r="B144" s="44" t="s">
        <v>562</v>
      </c>
      <c r="C144" s="44" t="s">
        <v>563</v>
      </c>
      <c r="D144" s="75"/>
      <c r="E144" s="59" t="e">
        <f t="shared" si="2"/>
        <v>#DIV/0!</v>
      </c>
    </row>
    <row r="145" spans="1:5" x14ac:dyDescent="0.3">
      <c r="A145" s="34" t="s">
        <v>241</v>
      </c>
      <c r="B145" s="34" t="s">
        <v>242</v>
      </c>
      <c r="C145" s="34" t="s">
        <v>243</v>
      </c>
      <c r="D145" s="74"/>
      <c r="E145" s="58" t="e">
        <f t="shared" si="2"/>
        <v>#DIV/0!</v>
      </c>
    </row>
    <row r="146" spans="1:5" x14ac:dyDescent="0.3">
      <c r="A146" s="44" t="s">
        <v>241</v>
      </c>
      <c r="B146" s="44" t="s">
        <v>258</v>
      </c>
      <c r="C146" s="44" t="s">
        <v>259</v>
      </c>
      <c r="D146" s="75"/>
      <c r="E146" s="59" t="e">
        <f t="shared" si="2"/>
        <v>#DIV/0!</v>
      </c>
    </row>
    <row r="147" spans="1:5" x14ac:dyDescent="0.3">
      <c r="A147" s="34" t="s">
        <v>241</v>
      </c>
      <c r="B147" s="34" t="s">
        <v>314</v>
      </c>
      <c r="C147" s="34" t="s">
        <v>315</v>
      </c>
      <c r="D147" s="74"/>
      <c r="E147" s="58" t="e">
        <f t="shared" si="2"/>
        <v>#DIV/0!</v>
      </c>
    </row>
    <row r="148" spans="1:5" x14ac:dyDescent="0.3">
      <c r="A148" s="44" t="s">
        <v>241</v>
      </c>
      <c r="B148" s="44" t="s">
        <v>323</v>
      </c>
      <c r="C148" s="44" t="s">
        <v>324</v>
      </c>
      <c r="D148" s="75"/>
      <c r="E148" s="59" t="e">
        <f t="shared" si="2"/>
        <v>#DIV/0!</v>
      </c>
    </row>
    <row r="149" spans="1:5" x14ac:dyDescent="0.3">
      <c r="A149" s="34" t="s">
        <v>241</v>
      </c>
      <c r="B149" s="34" t="s">
        <v>366</v>
      </c>
      <c r="C149" s="34" t="s">
        <v>367</v>
      </c>
      <c r="D149" s="74"/>
      <c r="E149" s="58" t="e">
        <f t="shared" si="2"/>
        <v>#DIV/0!</v>
      </c>
    </row>
    <row r="150" spans="1:5" x14ac:dyDescent="0.3">
      <c r="A150" s="44" t="s">
        <v>241</v>
      </c>
      <c r="B150" s="44" t="s">
        <v>443</v>
      </c>
      <c r="C150" s="44" t="s">
        <v>444</v>
      </c>
      <c r="D150" s="75"/>
      <c r="E150" s="59" t="e">
        <f t="shared" si="2"/>
        <v>#DIV/0!</v>
      </c>
    </row>
    <row r="151" spans="1:5" x14ac:dyDescent="0.3">
      <c r="A151" s="34" t="s">
        <v>241</v>
      </c>
      <c r="B151" s="34" t="s">
        <v>453</v>
      </c>
      <c r="C151" s="34" t="s">
        <v>454</v>
      </c>
      <c r="D151" s="74"/>
      <c r="E151" s="58" t="e">
        <f t="shared" si="2"/>
        <v>#DIV/0!</v>
      </c>
    </row>
    <row r="152" spans="1:5" x14ac:dyDescent="0.3">
      <c r="A152" s="44" t="s">
        <v>241</v>
      </c>
      <c r="B152" s="44" t="s">
        <v>494</v>
      </c>
      <c r="C152" s="44" t="s">
        <v>495</v>
      </c>
      <c r="D152" s="75"/>
      <c r="E152" s="59" t="e">
        <f t="shared" si="2"/>
        <v>#DIV/0!</v>
      </c>
    </row>
    <row r="153" spans="1:5" x14ac:dyDescent="0.3">
      <c r="A153" s="34" t="s">
        <v>241</v>
      </c>
      <c r="B153" s="34" t="s">
        <v>514</v>
      </c>
      <c r="C153" s="34" t="s">
        <v>515</v>
      </c>
      <c r="D153" s="74"/>
      <c r="E153" s="58" t="e">
        <f t="shared" si="2"/>
        <v>#DIV/0!</v>
      </c>
    </row>
    <row r="154" spans="1:5" x14ac:dyDescent="0.3">
      <c r="A154" s="44" t="s">
        <v>241</v>
      </c>
      <c r="B154" s="44" t="s">
        <v>564</v>
      </c>
      <c r="C154" s="44" t="s">
        <v>565</v>
      </c>
      <c r="D154" s="75"/>
      <c r="E154" s="59" t="e">
        <f t="shared" si="2"/>
        <v>#DIV/0!</v>
      </c>
    </row>
    <row r="155" spans="1:5" x14ac:dyDescent="0.3">
      <c r="A155" s="34" t="s">
        <v>241</v>
      </c>
      <c r="B155" s="34" t="s">
        <v>566</v>
      </c>
      <c r="C155" s="34" t="s">
        <v>567</v>
      </c>
      <c r="D155" s="74"/>
      <c r="E155" s="58" t="e">
        <f t="shared" si="2"/>
        <v>#DIV/0!</v>
      </c>
    </row>
    <row r="156" spans="1:5" x14ac:dyDescent="0.3">
      <c r="A156" s="44" t="s">
        <v>241</v>
      </c>
      <c r="B156" s="44" t="s">
        <v>589</v>
      </c>
      <c r="C156" s="44" t="s">
        <v>590</v>
      </c>
      <c r="D156" s="75"/>
      <c r="E156" s="59" t="e">
        <f t="shared" si="2"/>
        <v>#DIV/0!</v>
      </c>
    </row>
    <row r="157" spans="1:5" x14ac:dyDescent="0.3">
      <c r="A157" s="34" t="s">
        <v>241</v>
      </c>
      <c r="B157" s="34" t="s">
        <v>591</v>
      </c>
      <c r="C157" s="34" t="s">
        <v>592</v>
      </c>
      <c r="D157" s="74"/>
      <c r="E157" s="58" t="e">
        <f t="shared" si="2"/>
        <v>#DIV/0!</v>
      </c>
    </row>
    <row r="158" spans="1:5" x14ac:dyDescent="0.3">
      <c r="A158" s="44" t="s">
        <v>241</v>
      </c>
      <c r="B158" s="44" t="s">
        <v>600</v>
      </c>
      <c r="C158" s="44" t="s">
        <v>601</v>
      </c>
      <c r="D158" s="75"/>
      <c r="E158" s="59" t="e">
        <f t="shared" si="2"/>
        <v>#DIV/0!</v>
      </c>
    </row>
    <row r="159" spans="1:5" x14ac:dyDescent="0.3">
      <c r="A159" s="34" t="s">
        <v>241</v>
      </c>
      <c r="B159" s="34" t="s">
        <v>625</v>
      </c>
      <c r="C159" s="34" t="s">
        <v>626</v>
      </c>
      <c r="D159" s="74"/>
      <c r="E159" s="58" t="e">
        <f t="shared" si="2"/>
        <v>#DIV/0!</v>
      </c>
    </row>
    <row r="160" spans="1:5" x14ac:dyDescent="0.3">
      <c r="A160" s="44" t="s">
        <v>500</v>
      </c>
      <c r="B160" s="44" t="s">
        <v>501</v>
      </c>
      <c r="C160" s="44" t="s">
        <v>502</v>
      </c>
      <c r="D160" s="75"/>
      <c r="E160" s="59" t="e">
        <f t="shared" si="2"/>
        <v>#DIV/0!</v>
      </c>
    </row>
    <row r="161" spans="1:5" x14ac:dyDescent="0.3">
      <c r="A161" s="34" t="s">
        <v>412</v>
      </c>
      <c r="B161" s="34" t="s">
        <v>413</v>
      </c>
      <c r="C161" s="34" t="s">
        <v>414</v>
      </c>
      <c r="D161" s="74"/>
      <c r="E161" s="58" t="e">
        <f t="shared" si="2"/>
        <v>#DIV/0!</v>
      </c>
    </row>
    <row r="162" spans="1:5" x14ac:dyDescent="0.3">
      <c r="A162" s="44" t="s">
        <v>412</v>
      </c>
      <c r="B162" s="44" t="s">
        <v>431</v>
      </c>
      <c r="C162" s="44" t="s">
        <v>432</v>
      </c>
      <c r="D162" s="75"/>
      <c r="E162" s="59" t="e">
        <f t="shared" si="2"/>
        <v>#DIV/0!</v>
      </c>
    </row>
    <row r="163" spans="1:5" x14ac:dyDescent="0.3">
      <c r="A163" s="34" t="s">
        <v>412</v>
      </c>
      <c r="B163" s="34" t="s">
        <v>510</v>
      </c>
      <c r="C163" s="34" t="s">
        <v>511</v>
      </c>
      <c r="D163" s="74"/>
      <c r="E163" s="58" t="e">
        <f t="shared" si="2"/>
        <v>#DIV/0!</v>
      </c>
    </row>
    <row r="164" spans="1:5" x14ac:dyDescent="0.3">
      <c r="A164" s="44" t="s">
        <v>297</v>
      </c>
      <c r="B164" s="44" t="s">
        <v>298</v>
      </c>
      <c r="C164" s="44" t="s">
        <v>299</v>
      </c>
      <c r="D164" s="75"/>
      <c r="E164" s="59" t="e">
        <f t="shared" si="2"/>
        <v>#DIV/0!</v>
      </c>
    </row>
    <row r="165" spans="1:5" x14ac:dyDescent="0.3">
      <c r="A165" s="34" t="s">
        <v>297</v>
      </c>
      <c r="B165" s="34" t="s">
        <v>305</v>
      </c>
      <c r="C165" s="34" t="s">
        <v>306</v>
      </c>
      <c r="D165" s="74"/>
      <c r="E165" s="58" t="e">
        <f t="shared" si="2"/>
        <v>#DIV/0!</v>
      </c>
    </row>
    <row r="166" spans="1:5" x14ac:dyDescent="0.3">
      <c r="A166" s="44" t="s">
        <v>297</v>
      </c>
      <c r="B166" s="44" t="s">
        <v>463</v>
      </c>
      <c r="C166" s="44" t="s">
        <v>464</v>
      </c>
      <c r="D166" s="75"/>
      <c r="E166" s="59" t="e">
        <f t="shared" si="2"/>
        <v>#DIV/0!</v>
      </c>
    </row>
    <row r="167" spans="1:5" x14ac:dyDescent="0.3">
      <c r="A167" s="34" t="s">
        <v>387</v>
      </c>
      <c r="B167" s="34" t="s">
        <v>388</v>
      </c>
      <c r="C167" s="34" t="s">
        <v>389</v>
      </c>
      <c r="D167" s="74"/>
      <c r="E167" s="58" t="e">
        <f t="shared" si="2"/>
        <v>#DIV/0!</v>
      </c>
    </row>
    <row r="168" spans="1:5" x14ac:dyDescent="0.3">
      <c r="A168" s="44" t="s">
        <v>342</v>
      </c>
      <c r="B168" s="44" t="s">
        <v>343</v>
      </c>
      <c r="C168" s="44" t="s">
        <v>344</v>
      </c>
      <c r="D168" s="75"/>
      <c r="E168" s="58" t="e">
        <f>(D168/I$3)</f>
        <v>#DIV/0!</v>
      </c>
    </row>
  </sheetData>
  <sheetProtection algorithmName="SHA-512" hashValue="IyfFS9MXep+Oy/3m830xgWrIQB3aBoPQL20PoZwpUXv8ppyMjq7P9sQlW+eRO9ldXzq0Ncyv55c71gslFCpEBA==" saltValue="FItbDFg9Ga/S7VTPxT26tw==" spinCount="100000" sheet="1" objects="1" scenarios="1"/>
  <mergeCells count="1">
    <mergeCell ref="A1:C1"/>
  </mergeCells>
  <pageMargins left="0.25" right="0.25" top="0.75" bottom="0.75" header="0.3" footer="0.3"/>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149A-B526-4208-8F02-DA870A644D01}">
  <dimension ref="A1:I168"/>
  <sheetViews>
    <sheetView topLeftCell="C1" workbookViewId="0">
      <selection activeCell="I18" sqref="I18"/>
    </sheetView>
  </sheetViews>
  <sheetFormatPr defaultColWidth="14.77734375" defaultRowHeight="15.6" x14ac:dyDescent="0.3"/>
  <cols>
    <col min="1" max="1" width="14.77734375" style="31"/>
    <col min="2" max="2" width="29.109375" style="31" bestFit="1" customWidth="1"/>
    <col min="3" max="3" width="27.77734375" style="31" bestFit="1" customWidth="1"/>
    <col min="4" max="4" width="22.44140625" style="31" bestFit="1" customWidth="1"/>
    <col min="5" max="5" width="22.109375" style="31" bestFit="1" customWidth="1"/>
    <col min="6" max="6" width="14.77734375" style="31"/>
    <col min="7" max="7" width="34.109375" style="31" bestFit="1" customWidth="1"/>
    <col min="8" max="8" width="34.33203125" style="31" bestFit="1" customWidth="1"/>
    <col min="9" max="9" width="30.77734375" style="31" bestFit="1" customWidth="1"/>
    <col min="10" max="16384" width="14.77734375" style="31"/>
  </cols>
  <sheetData>
    <row r="1" spans="1:9" ht="36" x14ac:dyDescent="0.35">
      <c r="A1" s="102" t="s">
        <v>654</v>
      </c>
      <c r="B1" s="102"/>
      <c r="C1" s="102"/>
      <c r="D1" s="47" t="s">
        <v>198</v>
      </c>
      <c r="E1" s="47" t="s">
        <v>199</v>
      </c>
    </row>
    <row r="2" spans="1:9" x14ac:dyDescent="0.3">
      <c r="A2" s="43" t="s">
        <v>632</v>
      </c>
      <c r="B2" s="42" t="s">
        <v>630</v>
      </c>
      <c r="C2" s="45" t="s">
        <v>167</v>
      </c>
      <c r="D2" s="45" t="s">
        <v>201</v>
      </c>
      <c r="E2" s="46" t="s">
        <v>656</v>
      </c>
    </row>
    <row r="3" spans="1:9" ht="18" x14ac:dyDescent="0.35">
      <c r="A3" s="34" t="s">
        <v>238</v>
      </c>
      <c r="B3" s="34" t="s">
        <v>239</v>
      </c>
      <c r="C3" s="34" t="s">
        <v>240</v>
      </c>
      <c r="D3" s="74"/>
      <c r="E3" s="58" t="e">
        <f>(D3/I$3)</f>
        <v>#DIV/0!</v>
      </c>
      <c r="H3" s="54" t="s">
        <v>197</v>
      </c>
      <c r="I3" s="56">
        <f>SUM(D3:D168)</f>
        <v>0</v>
      </c>
    </row>
    <row r="4" spans="1:9" ht="18" x14ac:dyDescent="0.35">
      <c r="A4" s="44" t="s">
        <v>238</v>
      </c>
      <c r="B4" s="44" t="s">
        <v>544</v>
      </c>
      <c r="C4" s="44" t="s">
        <v>545</v>
      </c>
      <c r="D4" s="75"/>
      <c r="E4" s="59" t="e">
        <f t="shared" ref="E4:E67" si="0">(D4/I$3)</f>
        <v>#DIV/0!</v>
      </c>
      <c r="H4" s="54" t="s">
        <v>658</v>
      </c>
      <c r="I4" s="56" t="e">
        <f>SUM(E8+E10+E14+E16+E17+E20+E21+E22+E25+E26+E29+E35+E36+E45+E58+E71+E88+E91+E102+E103+E104+E111+E113+E114+E116+E118+E119+E120+E131+E134+E135+E149+E148+E152+E157+E156+E165)</f>
        <v>#DIV/0!</v>
      </c>
    </row>
    <row r="5" spans="1:9" ht="18" x14ac:dyDescent="0.35">
      <c r="A5" s="34" t="s">
        <v>568</v>
      </c>
      <c r="B5" s="34" t="s">
        <v>569</v>
      </c>
      <c r="C5" s="34" t="s">
        <v>570</v>
      </c>
      <c r="D5" s="74"/>
      <c r="E5" s="58" t="e">
        <f t="shared" si="0"/>
        <v>#DIV/0!</v>
      </c>
      <c r="H5" s="54" t="s">
        <v>659</v>
      </c>
      <c r="I5" s="56" t="e">
        <f>SUM(E28+E30+E33+E34+E39+E40+E43+E44+E46+E47+E49+E50+E51+E59+E61+E82+E83+E85+E87+E106+E161)</f>
        <v>#DIV/0!</v>
      </c>
    </row>
    <row r="6" spans="1:9" ht="18" x14ac:dyDescent="0.35">
      <c r="A6" s="44" t="s">
        <v>269</v>
      </c>
      <c r="B6" s="44" t="s">
        <v>270</v>
      </c>
      <c r="C6" s="44" t="s">
        <v>271</v>
      </c>
      <c r="D6" s="75"/>
      <c r="E6" s="59" t="e">
        <f t="shared" si="0"/>
        <v>#DIV/0!</v>
      </c>
      <c r="H6" s="54" t="s">
        <v>200</v>
      </c>
      <c r="I6" s="56" t="e">
        <f>I4-I5</f>
        <v>#DIV/0!</v>
      </c>
    </row>
    <row r="7" spans="1:9" ht="18" x14ac:dyDescent="0.35">
      <c r="A7" s="34" t="s">
        <v>212</v>
      </c>
      <c r="B7" s="34" t="s">
        <v>213</v>
      </c>
      <c r="C7" s="34" t="s">
        <v>214</v>
      </c>
      <c r="D7" s="74"/>
      <c r="E7" s="58" t="e">
        <f t="shared" si="0"/>
        <v>#DIV/0!</v>
      </c>
      <c r="H7" s="54" t="s">
        <v>652</v>
      </c>
      <c r="I7" s="56" t="e">
        <f>IF(I6&gt;=0.002,"Meets Expectation",(IF(I6&lt;=-0.301,"Does Not Meet Expectation","Partially Meets Expectation")))</f>
        <v>#DIV/0!</v>
      </c>
    </row>
    <row r="8" spans="1:9" x14ac:dyDescent="0.3">
      <c r="A8" s="44" t="s">
        <v>445</v>
      </c>
      <c r="B8" s="44" t="s">
        <v>446</v>
      </c>
      <c r="C8" s="44" t="s">
        <v>447</v>
      </c>
      <c r="D8" s="75"/>
      <c r="E8" s="59" t="e">
        <f t="shared" si="0"/>
        <v>#DIV/0!</v>
      </c>
    </row>
    <row r="9" spans="1:9" x14ac:dyDescent="0.3">
      <c r="A9" s="34" t="s">
        <v>234</v>
      </c>
      <c r="B9" s="34" t="s">
        <v>235</v>
      </c>
      <c r="C9" s="34" t="s">
        <v>236</v>
      </c>
      <c r="D9" s="74"/>
      <c r="E9" s="58" t="e">
        <f t="shared" si="0"/>
        <v>#DIV/0!</v>
      </c>
    </row>
    <row r="10" spans="1:9" ht="18" x14ac:dyDescent="0.35">
      <c r="A10" s="44" t="s">
        <v>234</v>
      </c>
      <c r="B10" s="44" t="s">
        <v>307</v>
      </c>
      <c r="C10" s="44" t="s">
        <v>308</v>
      </c>
      <c r="D10" s="75"/>
      <c r="E10" s="59" t="e">
        <f t="shared" si="0"/>
        <v>#DIV/0!</v>
      </c>
      <c r="I10" s="55"/>
    </row>
    <row r="11" spans="1:9" x14ac:dyDescent="0.3">
      <c r="A11" s="34" t="s">
        <v>234</v>
      </c>
      <c r="B11" s="34" t="s">
        <v>401</v>
      </c>
      <c r="C11" s="34" t="s">
        <v>402</v>
      </c>
      <c r="D11" s="74"/>
      <c r="E11" s="58" t="e">
        <f t="shared" si="0"/>
        <v>#DIV/0!</v>
      </c>
    </row>
    <row r="12" spans="1:9" x14ac:dyDescent="0.3">
      <c r="A12" s="44" t="s">
        <v>234</v>
      </c>
      <c r="B12" s="44" t="s">
        <v>482</v>
      </c>
      <c r="C12" s="44" t="s">
        <v>483</v>
      </c>
      <c r="D12" s="75"/>
      <c r="E12" s="59" t="e">
        <f t="shared" si="0"/>
        <v>#DIV/0!</v>
      </c>
    </row>
    <row r="13" spans="1:9" x14ac:dyDescent="0.3">
      <c r="A13" s="34" t="s">
        <v>230</v>
      </c>
      <c r="B13" s="34" t="s">
        <v>231</v>
      </c>
      <c r="C13" s="34" t="s">
        <v>232</v>
      </c>
      <c r="D13" s="74"/>
      <c r="E13" s="58" t="e">
        <f t="shared" si="0"/>
        <v>#DIV/0!</v>
      </c>
    </row>
    <row r="14" spans="1:9" x14ac:dyDescent="0.3">
      <c r="A14" s="44" t="s">
        <v>278</v>
      </c>
      <c r="B14" s="44" t="s">
        <v>279</v>
      </c>
      <c r="C14" s="44" t="s">
        <v>280</v>
      </c>
      <c r="D14" s="75"/>
      <c r="E14" s="59" t="e">
        <f t="shared" si="0"/>
        <v>#DIV/0!</v>
      </c>
    </row>
    <row r="15" spans="1:9" x14ac:dyDescent="0.3">
      <c r="A15" s="34" t="s">
        <v>278</v>
      </c>
      <c r="B15" s="34" t="s">
        <v>293</v>
      </c>
      <c r="C15" s="34" t="s">
        <v>294</v>
      </c>
      <c r="D15" s="74"/>
      <c r="E15" s="58" t="e">
        <f t="shared" si="0"/>
        <v>#DIV/0!</v>
      </c>
    </row>
    <row r="16" spans="1:9" x14ac:dyDescent="0.3">
      <c r="A16" s="44" t="s">
        <v>278</v>
      </c>
      <c r="B16" s="44" t="s">
        <v>318</v>
      </c>
      <c r="C16" s="44" t="s">
        <v>319</v>
      </c>
      <c r="D16" s="75"/>
      <c r="E16" s="59" t="e">
        <f t="shared" si="0"/>
        <v>#DIV/0!</v>
      </c>
    </row>
    <row r="17" spans="1:5" x14ac:dyDescent="0.3">
      <c r="A17" s="34" t="s">
        <v>278</v>
      </c>
      <c r="B17" s="34" t="s">
        <v>391</v>
      </c>
      <c r="C17" s="34" t="s">
        <v>392</v>
      </c>
      <c r="D17" s="74"/>
      <c r="E17" s="58" t="e">
        <f t="shared" si="0"/>
        <v>#DIV/0!</v>
      </c>
    </row>
    <row r="18" spans="1:5" x14ac:dyDescent="0.3">
      <c r="A18" s="44" t="s">
        <v>278</v>
      </c>
      <c r="B18" s="44" t="s">
        <v>403</v>
      </c>
      <c r="C18" s="44" t="s">
        <v>404</v>
      </c>
      <c r="D18" s="75"/>
      <c r="E18" s="59" t="e">
        <f t="shared" si="0"/>
        <v>#DIV/0!</v>
      </c>
    </row>
    <row r="19" spans="1:5" x14ac:dyDescent="0.3">
      <c r="A19" s="34" t="s">
        <v>278</v>
      </c>
      <c r="B19" s="34" t="s">
        <v>440</v>
      </c>
      <c r="C19" s="34" t="s">
        <v>441</v>
      </c>
      <c r="D19" s="74"/>
      <c r="E19" s="58" t="e">
        <f t="shared" si="0"/>
        <v>#DIV/0!</v>
      </c>
    </row>
    <row r="20" spans="1:5" x14ac:dyDescent="0.3">
      <c r="A20" s="44" t="s">
        <v>278</v>
      </c>
      <c r="B20" s="44" t="s">
        <v>442</v>
      </c>
      <c r="C20" s="44" t="s">
        <v>631</v>
      </c>
      <c r="D20" s="75"/>
      <c r="E20" s="59" t="e">
        <f t="shared" si="0"/>
        <v>#DIV/0!</v>
      </c>
    </row>
    <row r="21" spans="1:5" x14ac:dyDescent="0.3">
      <c r="A21" s="34" t="s">
        <v>278</v>
      </c>
      <c r="B21" s="34" t="s">
        <v>456</v>
      </c>
      <c r="C21" s="34" t="s">
        <v>457</v>
      </c>
      <c r="D21" s="74"/>
      <c r="E21" s="58" t="e">
        <f t="shared" si="0"/>
        <v>#DIV/0!</v>
      </c>
    </row>
    <row r="22" spans="1:5" x14ac:dyDescent="0.3">
      <c r="A22" s="44" t="s">
        <v>278</v>
      </c>
      <c r="B22" s="44" t="s">
        <v>459</v>
      </c>
      <c r="C22" s="44" t="s">
        <v>460</v>
      </c>
      <c r="D22" s="75"/>
      <c r="E22" s="59" t="e">
        <f t="shared" si="0"/>
        <v>#DIV/0!</v>
      </c>
    </row>
    <row r="23" spans="1:5" x14ac:dyDescent="0.3">
      <c r="A23" s="34" t="s">
        <v>278</v>
      </c>
      <c r="B23" s="34" t="s">
        <v>522</v>
      </c>
      <c r="C23" s="34" t="s">
        <v>523</v>
      </c>
      <c r="D23" s="74"/>
      <c r="E23" s="58" t="e">
        <f t="shared" si="0"/>
        <v>#DIV/0!</v>
      </c>
    </row>
    <row r="24" spans="1:5" x14ac:dyDescent="0.3">
      <c r="A24" s="44" t="s">
        <v>278</v>
      </c>
      <c r="B24" s="44" t="s">
        <v>524</v>
      </c>
      <c r="C24" s="44" t="s">
        <v>525</v>
      </c>
      <c r="D24" s="75"/>
      <c r="E24" s="59" t="e">
        <f t="shared" si="0"/>
        <v>#DIV/0!</v>
      </c>
    </row>
    <row r="25" spans="1:5" x14ac:dyDescent="0.3">
      <c r="A25" s="34" t="s">
        <v>278</v>
      </c>
      <c r="B25" s="34" t="s">
        <v>538</v>
      </c>
      <c r="C25" s="34" t="s">
        <v>539</v>
      </c>
      <c r="D25" s="74"/>
      <c r="E25" s="58" t="e">
        <f t="shared" si="0"/>
        <v>#DIV/0!</v>
      </c>
    </row>
    <row r="26" spans="1:5" x14ac:dyDescent="0.3">
      <c r="A26" s="44" t="s">
        <v>278</v>
      </c>
      <c r="B26" s="44" t="s">
        <v>552</v>
      </c>
      <c r="C26" s="44" t="s">
        <v>553</v>
      </c>
      <c r="D26" s="75"/>
      <c r="E26" s="59" t="e">
        <f t="shared" si="0"/>
        <v>#DIV/0!</v>
      </c>
    </row>
    <row r="27" spans="1:5" x14ac:dyDescent="0.3">
      <c r="A27" s="34" t="s">
        <v>278</v>
      </c>
      <c r="B27" s="34" t="s">
        <v>593</v>
      </c>
      <c r="C27" s="34" t="s">
        <v>594</v>
      </c>
      <c r="D27" s="74"/>
      <c r="E27" s="58" t="e">
        <f t="shared" si="0"/>
        <v>#DIV/0!</v>
      </c>
    </row>
    <row r="28" spans="1:5" x14ac:dyDescent="0.3">
      <c r="A28" s="44" t="s">
        <v>278</v>
      </c>
      <c r="B28" s="44" t="s">
        <v>604</v>
      </c>
      <c r="C28" s="44" t="s">
        <v>605</v>
      </c>
      <c r="D28" s="75"/>
      <c r="E28" s="59" t="e">
        <f t="shared" si="0"/>
        <v>#DIV/0!</v>
      </c>
    </row>
    <row r="29" spans="1:5" x14ac:dyDescent="0.3">
      <c r="A29" s="34" t="s">
        <v>278</v>
      </c>
      <c r="B29" s="34" t="s">
        <v>627</v>
      </c>
      <c r="C29" s="34" t="s">
        <v>628</v>
      </c>
      <c r="D29" s="74"/>
      <c r="E29" s="58" t="e">
        <f t="shared" si="0"/>
        <v>#DIV/0!</v>
      </c>
    </row>
    <row r="30" spans="1:5" x14ac:dyDescent="0.3">
      <c r="A30" s="44" t="s">
        <v>219</v>
      </c>
      <c r="B30" s="44" t="s">
        <v>220</v>
      </c>
      <c r="C30" s="44" t="s">
        <v>221</v>
      </c>
      <c r="D30" s="75"/>
      <c r="E30" s="59" t="e">
        <f t="shared" si="0"/>
        <v>#DIV/0!</v>
      </c>
    </row>
    <row r="31" spans="1:5" x14ac:dyDescent="0.3">
      <c r="A31" s="34" t="s">
        <v>219</v>
      </c>
      <c r="B31" s="34" t="s">
        <v>251</v>
      </c>
      <c r="C31" s="34" t="s">
        <v>252</v>
      </c>
      <c r="D31" s="74"/>
      <c r="E31" s="58" t="e">
        <f t="shared" si="0"/>
        <v>#DIV/0!</v>
      </c>
    </row>
    <row r="32" spans="1:5" x14ac:dyDescent="0.3">
      <c r="A32" s="44" t="s">
        <v>219</v>
      </c>
      <c r="B32" s="44" t="s">
        <v>265</v>
      </c>
      <c r="C32" s="44" t="s">
        <v>266</v>
      </c>
      <c r="D32" s="75"/>
      <c r="E32" s="59" t="e">
        <f t="shared" si="0"/>
        <v>#DIV/0!</v>
      </c>
    </row>
    <row r="33" spans="1:5" x14ac:dyDescent="0.3">
      <c r="A33" s="34" t="s">
        <v>219</v>
      </c>
      <c r="B33" s="34" t="s">
        <v>283</v>
      </c>
      <c r="C33" s="34" t="s">
        <v>284</v>
      </c>
      <c r="D33" s="74"/>
      <c r="E33" s="58" t="e">
        <f t="shared" si="0"/>
        <v>#DIV/0!</v>
      </c>
    </row>
    <row r="34" spans="1:5" x14ac:dyDescent="0.3">
      <c r="A34" s="44" t="s">
        <v>219</v>
      </c>
      <c r="B34" s="44" t="s">
        <v>285</v>
      </c>
      <c r="C34" s="44" t="s">
        <v>286</v>
      </c>
      <c r="D34" s="75"/>
      <c r="E34" s="59" t="e">
        <f t="shared" si="0"/>
        <v>#DIV/0!</v>
      </c>
    </row>
    <row r="35" spans="1:5" x14ac:dyDescent="0.3">
      <c r="A35" s="34" t="s">
        <v>219</v>
      </c>
      <c r="B35" s="34" t="s">
        <v>290</v>
      </c>
      <c r="C35" s="34" t="s">
        <v>291</v>
      </c>
      <c r="D35" s="74"/>
      <c r="E35" s="58" t="e">
        <f t="shared" si="0"/>
        <v>#DIV/0!</v>
      </c>
    </row>
    <row r="36" spans="1:5" x14ac:dyDescent="0.3">
      <c r="A36" s="44" t="s">
        <v>219</v>
      </c>
      <c r="B36" s="44" t="s">
        <v>309</v>
      </c>
      <c r="C36" s="44" t="s">
        <v>310</v>
      </c>
      <c r="D36" s="75"/>
      <c r="E36" s="59" t="e">
        <f t="shared" si="0"/>
        <v>#DIV/0!</v>
      </c>
    </row>
    <row r="37" spans="1:5" x14ac:dyDescent="0.3">
      <c r="A37" s="34" t="s">
        <v>219</v>
      </c>
      <c r="B37" s="34" t="s">
        <v>340</v>
      </c>
      <c r="C37" s="34" t="s">
        <v>341</v>
      </c>
      <c r="D37" s="74"/>
      <c r="E37" s="58" t="e">
        <f t="shared" si="0"/>
        <v>#DIV/0!</v>
      </c>
    </row>
    <row r="38" spans="1:5" x14ac:dyDescent="0.3">
      <c r="A38" s="44" t="s">
        <v>219</v>
      </c>
      <c r="B38" s="44" t="s">
        <v>364</v>
      </c>
      <c r="C38" s="44" t="s">
        <v>365</v>
      </c>
      <c r="D38" s="75"/>
      <c r="E38" s="59" t="e">
        <f t="shared" si="0"/>
        <v>#DIV/0!</v>
      </c>
    </row>
    <row r="39" spans="1:5" x14ac:dyDescent="0.3">
      <c r="A39" s="34" t="s">
        <v>219</v>
      </c>
      <c r="B39" s="34" t="s">
        <v>381</v>
      </c>
      <c r="C39" s="34" t="s">
        <v>382</v>
      </c>
      <c r="D39" s="74"/>
      <c r="E39" s="58" t="e">
        <f t="shared" si="0"/>
        <v>#DIV/0!</v>
      </c>
    </row>
    <row r="40" spans="1:5" x14ac:dyDescent="0.3">
      <c r="A40" s="44" t="s">
        <v>219</v>
      </c>
      <c r="B40" s="44" t="s">
        <v>405</v>
      </c>
      <c r="C40" s="44" t="s">
        <v>406</v>
      </c>
      <c r="D40" s="75"/>
      <c r="E40" s="59" t="e">
        <f t="shared" si="0"/>
        <v>#DIV/0!</v>
      </c>
    </row>
    <row r="41" spans="1:5" x14ac:dyDescent="0.3">
      <c r="A41" s="34" t="s">
        <v>219</v>
      </c>
      <c r="B41" s="34" t="s">
        <v>417</v>
      </c>
      <c r="C41" s="34" t="s">
        <v>418</v>
      </c>
      <c r="D41" s="74"/>
      <c r="E41" s="58" t="e">
        <f t="shared" si="0"/>
        <v>#DIV/0!</v>
      </c>
    </row>
    <row r="42" spans="1:5" x14ac:dyDescent="0.3">
      <c r="A42" s="44" t="s">
        <v>219</v>
      </c>
      <c r="B42" s="44" t="s">
        <v>450</v>
      </c>
      <c r="C42" s="44" t="s">
        <v>451</v>
      </c>
      <c r="D42" s="75"/>
      <c r="E42" s="59" t="e">
        <f t="shared" si="0"/>
        <v>#DIV/0!</v>
      </c>
    </row>
    <row r="43" spans="1:5" x14ac:dyDescent="0.3">
      <c r="A43" s="34" t="s">
        <v>219</v>
      </c>
      <c r="B43" s="34" t="s">
        <v>461</v>
      </c>
      <c r="C43" s="34" t="s">
        <v>462</v>
      </c>
      <c r="D43" s="74"/>
      <c r="E43" s="58" t="e">
        <f t="shared" si="0"/>
        <v>#DIV/0!</v>
      </c>
    </row>
    <row r="44" spans="1:5" x14ac:dyDescent="0.3">
      <c r="A44" s="44" t="s">
        <v>219</v>
      </c>
      <c r="B44" s="44" t="s">
        <v>466</v>
      </c>
      <c r="C44" s="44" t="s">
        <v>467</v>
      </c>
      <c r="D44" s="75"/>
      <c r="E44" s="59" t="e">
        <f t="shared" si="0"/>
        <v>#DIV/0!</v>
      </c>
    </row>
    <row r="45" spans="1:5" x14ac:dyDescent="0.3">
      <c r="A45" s="34" t="s">
        <v>219</v>
      </c>
      <c r="B45" s="34" t="s">
        <v>468</v>
      </c>
      <c r="C45" s="34" t="s">
        <v>469</v>
      </c>
      <c r="D45" s="74"/>
      <c r="E45" s="58" t="e">
        <f t="shared" si="0"/>
        <v>#DIV/0!</v>
      </c>
    </row>
    <row r="46" spans="1:5" x14ac:dyDescent="0.3">
      <c r="A46" s="44" t="s">
        <v>219</v>
      </c>
      <c r="B46" s="44" t="s">
        <v>470</v>
      </c>
      <c r="C46" s="44" t="s">
        <v>471</v>
      </c>
      <c r="D46" s="75"/>
      <c r="E46" s="59" t="e">
        <f t="shared" si="0"/>
        <v>#DIV/0!</v>
      </c>
    </row>
    <row r="47" spans="1:5" x14ac:dyDescent="0.3">
      <c r="A47" s="34" t="s">
        <v>219</v>
      </c>
      <c r="B47" s="34" t="s">
        <v>526</v>
      </c>
      <c r="C47" s="34" t="s">
        <v>527</v>
      </c>
      <c r="D47" s="74"/>
      <c r="E47" s="58" t="e">
        <f t="shared" si="0"/>
        <v>#DIV/0!</v>
      </c>
    </row>
    <row r="48" spans="1:5" x14ac:dyDescent="0.3">
      <c r="A48" s="44" t="s">
        <v>219</v>
      </c>
      <c r="B48" s="44" t="s">
        <v>531</v>
      </c>
      <c r="C48" s="44" t="s">
        <v>532</v>
      </c>
      <c r="D48" s="75"/>
      <c r="E48" s="59" t="e">
        <f t="shared" si="0"/>
        <v>#DIV/0!</v>
      </c>
    </row>
    <row r="49" spans="1:5" x14ac:dyDescent="0.3">
      <c r="A49" s="34" t="s">
        <v>219</v>
      </c>
      <c r="B49" s="34" t="s">
        <v>534</v>
      </c>
      <c r="C49" s="34" t="s">
        <v>535</v>
      </c>
      <c r="D49" s="74"/>
      <c r="E49" s="58" t="e">
        <f t="shared" si="0"/>
        <v>#DIV/0!</v>
      </c>
    </row>
    <row r="50" spans="1:5" x14ac:dyDescent="0.3">
      <c r="A50" s="44" t="s">
        <v>219</v>
      </c>
      <c r="B50" s="44" t="s">
        <v>595</v>
      </c>
      <c r="C50" s="44" t="s">
        <v>596</v>
      </c>
      <c r="D50" s="75"/>
      <c r="E50" s="59" t="e">
        <f t="shared" si="0"/>
        <v>#DIV/0!</v>
      </c>
    </row>
    <row r="51" spans="1:5" x14ac:dyDescent="0.3">
      <c r="A51" s="34" t="s">
        <v>219</v>
      </c>
      <c r="B51" s="34" t="s">
        <v>614</v>
      </c>
      <c r="C51" s="34" t="s">
        <v>615</v>
      </c>
      <c r="D51" s="74"/>
      <c r="E51" s="58" t="e">
        <f t="shared" si="0"/>
        <v>#DIV/0!</v>
      </c>
    </row>
    <row r="52" spans="1:5" x14ac:dyDescent="0.3">
      <c r="A52" s="44" t="s">
        <v>223</v>
      </c>
      <c r="B52" s="44" t="s">
        <v>224</v>
      </c>
      <c r="C52" s="44" t="s">
        <v>225</v>
      </c>
      <c r="D52" s="75"/>
      <c r="E52" s="59" t="e">
        <f t="shared" si="0"/>
        <v>#DIV/0!</v>
      </c>
    </row>
    <row r="53" spans="1:5" x14ac:dyDescent="0.3">
      <c r="A53" s="34" t="s">
        <v>223</v>
      </c>
      <c r="B53" s="34" t="s">
        <v>227</v>
      </c>
      <c r="C53" s="34" t="s">
        <v>228</v>
      </c>
      <c r="D53" s="74"/>
      <c r="E53" s="58" t="e">
        <f t="shared" si="0"/>
        <v>#DIV/0!</v>
      </c>
    </row>
    <row r="54" spans="1:5" x14ac:dyDescent="0.3">
      <c r="A54" s="44" t="s">
        <v>223</v>
      </c>
      <c r="B54" s="44" t="s">
        <v>288</v>
      </c>
      <c r="C54" s="44" t="s">
        <v>289</v>
      </c>
      <c r="D54" s="75"/>
      <c r="E54" s="59" t="e">
        <f t="shared" si="0"/>
        <v>#DIV/0!</v>
      </c>
    </row>
    <row r="55" spans="1:5" x14ac:dyDescent="0.3">
      <c r="A55" s="34" t="s">
        <v>223</v>
      </c>
      <c r="B55" s="34" t="s">
        <v>383</v>
      </c>
      <c r="C55" s="34" t="s">
        <v>384</v>
      </c>
      <c r="D55" s="74"/>
      <c r="E55" s="58" t="e">
        <f t="shared" si="0"/>
        <v>#DIV/0!</v>
      </c>
    </row>
    <row r="56" spans="1:5" x14ac:dyDescent="0.3">
      <c r="A56" s="44" t="s">
        <v>223</v>
      </c>
      <c r="B56" s="44" t="s">
        <v>396</v>
      </c>
      <c r="C56" s="44" t="s">
        <v>397</v>
      </c>
      <c r="D56" s="75"/>
      <c r="E56" s="59" t="e">
        <f t="shared" si="0"/>
        <v>#DIV/0!</v>
      </c>
    </row>
    <row r="57" spans="1:5" x14ac:dyDescent="0.3">
      <c r="A57" s="34" t="s">
        <v>223</v>
      </c>
      <c r="B57" s="34" t="s">
        <v>575</v>
      </c>
      <c r="C57" s="34" t="s">
        <v>576</v>
      </c>
      <c r="D57" s="74"/>
      <c r="E57" s="58" t="e">
        <f t="shared" si="0"/>
        <v>#DIV/0!</v>
      </c>
    </row>
    <row r="58" spans="1:5" x14ac:dyDescent="0.3">
      <c r="A58" s="44" t="s">
        <v>437</v>
      </c>
      <c r="B58" s="44" t="s">
        <v>438</v>
      </c>
      <c r="C58" s="44" t="s">
        <v>439</v>
      </c>
      <c r="D58" s="75"/>
      <c r="E58" s="59" t="e">
        <f t="shared" si="0"/>
        <v>#DIV/0!</v>
      </c>
    </row>
    <row r="59" spans="1:5" x14ac:dyDescent="0.3">
      <c r="A59" s="34" t="s">
        <v>333</v>
      </c>
      <c r="B59" s="34" t="s">
        <v>334</v>
      </c>
      <c r="C59" s="34" t="s">
        <v>335</v>
      </c>
      <c r="D59" s="74"/>
      <c r="E59" s="58" t="e">
        <f t="shared" si="0"/>
        <v>#DIV/0!</v>
      </c>
    </row>
    <row r="60" spans="1:5" x14ac:dyDescent="0.3">
      <c r="A60" s="44" t="s">
        <v>333</v>
      </c>
      <c r="B60" s="44" t="s">
        <v>369</v>
      </c>
      <c r="C60" s="44" t="s">
        <v>370</v>
      </c>
      <c r="D60" s="75"/>
      <c r="E60" s="59" t="e">
        <f t="shared" si="0"/>
        <v>#DIV/0!</v>
      </c>
    </row>
    <row r="61" spans="1:5" x14ac:dyDescent="0.3">
      <c r="A61" s="34" t="s">
        <v>333</v>
      </c>
      <c r="B61" s="34" t="s">
        <v>375</v>
      </c>
      <c r="C61" s="34" t="s">
        <v>376</v>
      </c>
      <c r="D61" s="74"/>
      <c r="E61" s="58" t="e">
        <f t="shared" si="0"/>
        <v>#DIV/0!</v>
      </c>
    </row>
    <row r="62" spans="1:5" x14ac:dyDescent="0.3">
      <c r="A62" s="44" t="s">
        <v>519</v>
      </c>
      <c r="B62" s="44" t="s">
        <v>520</v>
      </c>
      <c r="C62" s="44" t="s">
        <v>521</v>
      </c>
      <c r="D62" s="75"/>
      <c r="E62" s="59" t="e">
        <f t="shared" si="0"/>
        <v>#DIV/0!</v>
      </c>
    </row>
    <row r="63" spans="1:5" x14ac:dyDescent="0.3">
      <c r="A63" s="34" t="s">
        <v>248</v>
      </c>
      <c r="B63" s="34" t="s">
        <v>249</v>
      </c>
      <c r="C63" s="34" t="s">
        <v>250</v>
      </c>
      <c r="D63" s="74"/>
      <c r="E63" s="58" t="e">
        <f t="shared" si="0"/>
        <v>#DIV/0!</v>
      </c>
    </row>
    <row r="64" spans="1:5" x14ac:dyDescent="0.3">
      <c r="A64" s="44" t="s">
        <v>248</v>
      </c>
      <c r="B64" s="44" t="s">
        <v>300</v>
      </c>
      <c r="C64" s="44" t="s">
        <v>301</v>
      </c>
      <c r="D64" s="75"/>
      <c r="E64" s="59" t="e">
        <f t="shared" si="0"/>
        <v>#DIV/0!</v>
      </c>
    </row>
    <row r="65" spans="1:5" x14ac:dyDescent="0.3">
      <c r="A65" s="34" t="s">
        <v>248</v>
      </c>
      <c r="B65" s="34" t="s">
        <v>329</v>
      </c>
      <c r="C65" s="34" t="s">
        <v>330</v>
      </c>
      <c r="D65" s="74"/>
      <c r="E65" s="58" t="e">
        <f t="shared" si="0"/>
        <v>#DIV/0!</v>
      </c>
    </row>
    <row r="66" spans="1:5" x14ac:dyDescent="0.3">
      <c r="A66" s="44" t="s">
        <v>248</v>
      </c>
      <c r="B66" s="44" t="s">
        <v>345</v>
      </c>
      <c r="C66" s="44" t="s">
        <v>346</v>
      </c>
      <c r="D66" s="75"/>
      <c r="E66" s="59" t="e">
        <f t="shared" si="0"/>
        <v>#DIV/0!</v>
      </c>
    </row>
    <row r="67" spans="1:5" x14ac:dyDescent="0.3">
      <c r="A67" s="34" t="s">
        <v>349</v>
      </c>
      <c r="B67" s="34" t="s">
        <v>350</v>
      </c>
      <c r="C67" s="34" t="s">
        <v>351</v>
      </c>
      <c r="D67" s="74"/>
      <c r="E67" s="58" t="e">
        <f t="shared" si="0"/>
        <v>#DIV/0!</v>
      </c>
    </row>
    <row r="68" spans="1:5" x14ac:dyDescent="0.3">
      <c r="A68" s="44" t="s">
        <v>349</v>
      </c>
      <c r="B68" s="44" t="s">
        <v>497</v>
      </c>
      <c r="C68" s="44" t="s">
        <v>498</v>
      </c>
      <c r="D68" s="75"/>
      <c r="E68" s="59" t="e">
        <f t="shared" ref="E68:E131" si="1">(D68/I$3)</f>
        <v>#DIV/0!</v>
      </c>
    </row>
    <row r="69" spans="1:5" x14ac:dyDescent="0.3">
      <c r="A69" s="34" t="s">
        <v>320</v>
      </c>
      <c r="B69" s="34" t="s">
        <v>321</v>
      </c>
      <c r="C69" s="34" t="s">
        <v>322</v>
      </c>
      <c r="D69" s="74"/>
      <c r="E69" s="58" t="e">
        <f t="shared" si="1"/>
        <v>#DIV/0!</v>
      </c>
    </row>
    <row r="70" spans="1:5" x14ac:dyDescent="0.3">
      <c r="A70" s="44" t="s">
        <v>320</v>
      </c>
      <c r="B70" s="44" t="s">
        <v>429</v>
      </c>
      <c r="C70" s="44" t="s">
        <v>430</v>
      </c>
      <c r="D70" s="75"/>
      <c r="E70" s="59" t="e">
        <f t="shared" si="1"/>
        <v>#DIV/0!</v>
      </c>
    </row>
    <row r="71" spans="1:5" x14ac:dyDescent="0.3">
      <c r="A71" s="34" t="s">
        <v>320</v>
      </c>
      <c r="B71" s="34" t="s">
        <v>474</v>
      </c>
      <c r="C71" s="34" t="s">
        <v>475</v>
      </c>
      <c r="D71" s="74"/>
      <c r="E71" s="58" t="e">
        <f t="shared" si="1"/>
        <v>#DIV/0!</v>
      </c>
    </row>
    <row r="72" spans="1:5" x14ac:dyDescent="0.3">
      <c r="A72" s="44" t="s">
        <v>261</v>
      </c>
      <c r="B72" s="44" t="s">
        <v>262</v>
      </c>
      <c r="C72" s="44" t="s">
        <v>263</v>
      </c>
      <c r="D72" s="75"/>
      <c r="E72" s="59" t="e">
        <f t="shared" si="1"/>
        <v>#DIV/0!</v>
      </c>
    </row>
    <row r="73" spans="1:5" x14ac:dyDescent="0.3">
      <c r="A73" s="34" t="s">
        <v>261</v>
      </c>
      <c r="B73" s="34" t="s">
        <v>267</v>
      </c>
      <c r="C73" s="34" t="s">
        <v>268</v>
      </c>
      <c r="D73" s="74"/>
      <c r="E73" s="58" t="e">
        <f t="shared" si="1"/>
        <v>#DIV/0!</v>
      </c>
    </row>
    <row r="74" spans="1:5" x14ac:dyDescent="0.3">
      <c r="A74" s="44" t="s">
        <v>261</v>
      </c>
      <c r="B74" s="44" t="s">
        <v>379</v>
      </c>
      <c r="C74" s="44" t="s">
        <v>380</v>
      </c>
      <c r="D74" s="75"/>
      <c r="E74" s="59" t="e">
        <f t="shared" si="1"/>
        <v>#DIV/0!</v>
      </c>
    </row>
    <row r="75" spans="1:5" x14ac:dyDescent="0.3">
      <c r="A75" s="34" t="s">
        <v>261</v>
      </c>
      <c r="B75" s="34" t="s">
        <v>415</v>
      </c>
      <c r="C75" s="34" t="s">
        <v>416</v>
      </c>
      <c r="D75" s="74"/>
      <c r="E75" s="58" t="e">
        <f t="shared" si="1"/>
        <v>#DIV/0!</v>
      </c>
    </row>
    <row r="76" spans="1:5" x14ac:dyDescent="0.3">
      <c r="A76" s="44" t="s">
        <v>261</v>
      </c>
      <c r="B76" s="44" t="s">
        <v>421</v>
      </c>
      <c r="C76" s="44" t="s">
        <v>422</v>
      </c>
      <c r="D76" s="75"/>
      <c r="E76" s="59" t="e">
        <f t="shared" si="1"/>
        <v>#DIV/0!</v>
      </c>
    </row>
    <row r="77" spans="1:5" x14ac:dyDescent="0.3">
      <c r="A77" s="34" t="s">
        <v>261</v>
      </c>
      <c r="B77" s="34" t="s">
        <v>423</v>
      </c>
      <c r="C77" s="34" t="s">
        <v>424</v>
      </c>
      <c r="D77" s="74"/>
      <c r="E77" s="58" t="e">
        <f t="shared" si="1"/>
        <v>#DIV/0!</v>
      </c>
    </row>
    <row r="78" spans="1:5" x14ac:dyDescent="0.3">
      <c r="A78" s="44" t="s">
        <v>261</v>
      </c>
      <c r="B78" s="44" t="s">
        <v>488</v>
      </c>
      <c r="C78" s="44" t="s">
        <v>489</v>
      </c>
      <c r="D78" s="75"/>
      <c r="E78" s="59" t="e">
        <f t="shared" si="1"/>
        <v>#DIV/0!</v>
      </c>
    </row>
    <row r="79" spans="1:5" x14ac:dyDescent="0.3">
      <c r="A79" s="34" t="s">
        <v>261</v>
      </c>
      <c r="B79" s="34" t="s">
        <v>504</v>
      </c>
      <c r="C79" s="34" t="s">
        <v>505</v>
      </c>
      <c r="D79" s="74"/>
      <c r="E79" s="58" t="e">
        <f t="shared" si="1"/>
        <v>#DIV/0!</v>
      </c>
    </row>
    <row r="80" spans="1:5" x14ac:dyDescent="0.3">
      <c r="A80" s="44" t="s">
        <v>261</v>
      </c>
      <c r="B80" s="44" t="s">
        <v>555</v>
      </c>
      <c r="C80" s="44" t="s">
        <v>556</v>
      </c>
      <c r="D80" s="75"/>
      <c r="E80" s="59" t="e">
        <f t="shared" si="1"/>
        <v>#DIV/0!</v>
      </c>
    </row>
    <row r="81" spans="1:5" x14ac:dyDescent="0.3">
      <c r="A81" s="34" t="s">
        <v>244</v>
      </c>
      <c r="B81" s="34" t="s">
        <v>245</v>
      </c>
      <c r="C81" s="34" t="s">
        <v>246</v>
      </c>
      <c r="D81" s="74"/>
      <c r="E81" s="58" t="e">
        <f t="shared" si="1"/>
        <v>#DIV/0!</v>
      </c>
    </row>
    <row r="82" spans="1:5" x14ac:dyDescent="0.3">
      <c r="A82" s="44" t="s">
        <v>244</v>
      </c>
      <c r="B82" s="44" t="s">
        <v>255</v>
      </c>
      <c r="C82" s="44" t="s">
        <v>256</v>
      </c>
      <c r="D82" s="75"/>
      <c r="E82" s="59" t="e">
        <f t="shared" si="1"/>
        <v>#DIV/0!</v>
      </c>
    </row>
    <row r="83" spans="1:5" x14ac:dyDescent="0.3">
      <c r="A83" s="34" t="s">
        <v>244</v>
      </c>
      <c r="B83" s="34" t="s">
        <v>281</v>
      </c>
      <c r="C83" s="34" t="s">
        <v>282</v>
      </c>
      <c r="D83" s="74"/>
      <c r="E83" s="58" t="e">
        <f t="shared" si="1"/>
        <v>#DIV/0!</v>
      </c>
    </row>
    <row r="84" spans="1:5" x14ac:dyDescent="0.3">
      <c r="A84" s="44" t="s">
        <v>244</v>
      </c>
      <c r="B84" s="44" t="s">
        <v>312</v>
      </c>
      <c r="C84" s="44" t="s">
        <v>313</v>
      </c>
      <c r="D84" s="75"/>
      <c r="E84" s="59" t="e">
        <f t="shared" si="1"/>
        <v>#DIV/0!</v>
      </c>
    </row>
    <row r="85" spans="1:5" x14ac:dyDescent="0.3">
      <c r="A85" s="34" t="s">
        <v>244</v>
      </c>
      <c r="B85" s="34" t="s">
        <v>316</v>
      </c>
      <c r="C85" s="34" t="s">
        <v>317</v>
      </c>
      <c r="D85" s="74"/>
      <c r="E85" s="58" t="e">
        <f t="shared" si="1"/>
        <v>#DIV/0!</v>
      </c>
    </row>
    <row r="86" spans="1:5" x14ac:dyDescent="0.3">
      <c r="A86" s="44" t="s">
        <v>244</v>
      </c>
      <c r="B86" s="44" t="s">
        <v>352</v>
      </c>
      <c r="C86" s="44" t="s">
        <v>353</v>
      </c>
      <c r="D86" s="75"/>
      <c r="E86" s="59" t="e">
        <f t="shared" si="1"/>
        <v>#DIV/0!</v>
      </c>
    </row>
    <row r="87" spans="1:5" x14ac:dyDescent="0.3">
      <c r="A87" s="34" t="s">
        <v>244</v>
      </c>
      <c r="B87" s="34" t="s">
        <v>356</v>
      </c>
      <c r="C87" s="34" t="s">
        <v>357</v>
      </c>
      <c r="D87" s="74"/>
      <c r="E87" s="58" t="e">
        <f t="shared" si="1"/>
        <v>#DIV/0!</v>
      </c>
    </row>
    <row r="88" spans="1:5" x14ac:dyDescent="0.3">
      <c r="A88" s="44" t="s">
        <v>244</v>
      </c>
      <c r="B88" s="44" t="s">
        <v>419</v>
      </c>
      <c r="C88" s="44" t="s">
        <v>420</v>
      </c>
      <c r="D88" s="75"/>
      <c r="E88" s="59" t="e">
        <f t="shared" si="1"/>
        <v>#DIV/0!</v>
      </c>
    </row>
    <row r="89" spans="1:5" x14ac:dyDescent="0.3">
      <c r="A89" s="34" t="s">
        <v>244</v>
      </c>
      <c r="B89" s="34" t="s">
        <v>490</v>
      </c>
      <c r="C89" s="34" t="s">
        <v>491</v>
      </c>
      <c r="D89" s="74"/>
      <c r="E89" s="58" t="e">
        <f t="shared" si="1"/>
        <v>#DIV/0!</v>
      </c>
    </row>
    <row r="90" spans="1:5" x14ac:dyDescent="0.3">
      <c r="A90" s="44" t="s">
        <v>244</v>
      </c>
      <c r="B90" s="44" t="s">
        <v>536</v>
      </c>
      <c r="C90" s="44" t="s">
        <v>537</v>
      </c>
      <c r="D90" s="75"/>
      <c r="E90" s="59" t="e">
        <f t="shared" si="1"/>
        <v>#DIV/0!</v>
      </c>
    </row>
    <row r="91" spans="1:5" x14ac:dyDescent="0.3">
      <c r="A91" s="34" t="s">
        <v>244</v>
      </c>
      <c r="B91" s="34" t="s">
        <v>587</v>
      </c>
      <c r="C91" s="34" t="s">
        <v>588</v>
      </c>
      <c r="D91" s="74"/>
      <c r="E91" s="58" t="e">
        <f t="shared" si="1"/>
        <v>#DIV/0!</v>
      </c>
    </row>
    <row r="92" spans="1:5" x14ac:dyDescent="0.3">
      <c r="A92" s="44" t="s">
        <v>244</v>
      </c>
      <c r="B92" s="44" t="s">
        <v>597</v>
      </c>
      <c r="C92" s="44" t="s">
        <v>598</v>
      </c>
      <c r="D92" s="75"/>
      <c r="E92" s="59" t="e">
        <f t="shared" si="1"/>
        <v>#DIV/0!</v>
      </c>
    </row>
    <row r="93" spans="1:5" x14ac:dyDescent="0.3">
      <c r="A93" s="34" t="s">
        <v>244</v>
      </c>
      <c r="B93" s="34" t="s">
        <v>621</v>
      </c>
      <c r="C93" s="34" t="s">
        <v>622</v>
      </c>
      <c r="D93" s="74"/>
      <c r="E93" s="58" t="e">
        <f t="shared" si="1"/>
        <v>#DIV/0!</v>
      </c>
    </row>
    <row r="94" spans="1:5" x14ac:dyDescent="0.3">
      <c r="A94" s="44" t="s">
        <v>361</v>
      </c>
      <c r="B94" s="44" t="s">
        <v>362</v>
      </c>
      <c r="C94" s="44" t="s">
        <v>363</v>
      </c>
      <c r="D94" s="75"/>
      <c r="E94" s="59" t="e">
        <f t="shared" si="1"/>
        <v>#DIV/0!</v>
      </c>
    </row>
    <row r="95" spans="1:5" x14ac:dyDescent="0.3">
      <c r="A95" s="34" t="s">
        <v>361</v>
      </c>
      <c r="B95" s="34" t="s">
        <v>410</v>
      </c>
      <c r="C95" s="34" t="s">
        <v>411</v>
      </c>
      <c r="D95" s="74"/>
      <c r="E95" s="58" t="e">
        <f t="shared" si="1"/>
        <v>#DIV/0!</v>
      </c>
    </row>
    <row r="96" spans="1:5" x14ac:dyDescent="0.3">
      <c r="A96" s="44" t="s">
        <v>273</v>
      </c>
      <c r="B96" s="44" t="s">
        <v>274</v>
      </c>
      <c r="C96" s="44" t="s">
        <v>275</v>
      </c>
      <c r="D96" s="75"/>
      <c r="E96" s="59" t="e">
        <f t="shared" si="1"/>
        <v>#DIV/0!</v>
      </c>
    </row>
    <row r="97" spans="1:5" x14ac:dyDescent="0.3">
      <c r="A97" s="34" t="s">
        <v>273</v>
      </c>
      <c r="B97" s="34" t="s">
        <v>276</v>
      </c>
      <c r="C97" s="34" t="s">
        <v>277</v>
      </c>
      <c r="D97" s="74"/>
      <c r="E97" s="58" t="e">
        <f t="shared" si="1"/>
        <v>#DIV/0!</v>
      </c>
    </row>
    <row r="98" spans="1:5" x14ac:dyDescent="0.3">
      <c r="A98" s="44" t="s">
        <v>273</v>
      </c>
      <c r="B98" s="44" t="s">
        <v>295</v>
      </c>
      <c r="C98" s="44" t="s">
        <v>296</v>
      </c>
      <c r="D98" s="75"/>
      <c r="E98" s="59" t="e">
        <f t="shared" si="1"/>
        <v>#DIV/0!</v>
      </c>
    </row>
    <row r="99" spans="1:5" x14ac:dyDescent="0.3">
      <c r="A99" s="34" t="s">
        <v>273</v>
      </c>
      <c r="B99" s="34" t="s">
        <v>303</v>
      </c>
      <c r="C99" s="34" t="s">
        <v>304</v>
      </c>
      <c r="D99" s="74"/>
      <c r="E99" s="58" t="e">
        <f t="shared" si="1"/>
        <v>#DIV/0!</v>
      </c>
    </row>
    <row r="100" spans="1:5" x14ac:dyDescent="0.3">
      <c r="A100" s="44" t="s">
        <v>273</v>
      </c>
      <c r="B100" s="44" t="s">
        <v>326</v>
      </c>
      <c r="C100" s="44" t="s">
        <v>327</v>
      </c>
      <c r="D100" s="75"/>
      <c r="E100" s="59" t="e">
        <f t="shared" si="1"/>
        <v>#DIV/0!</v>
      </c>
    </row>
    <row r="101" spans="1:5" x14ac:dyDescent="0.3">
      <c r="A101" s="34" t="s">
        <v>273</v>
      </c>
      <c r="B101" s="34" t="s">
        <v>331</v>
      </c>
      <c r="C101" s="34" t="s">
        <v>332</v>
      </c>
      <c r="D101" s="74"/>
      <c r="E101" s="58" t="e">
        <f t="shared" si="1"/>
        <v>#DIV/0!</v>
      </c>
    </row>
    <row r="102" spans="1:5" x14ac:dyDescent="0.3">
      <c r="A102" s="44" t="s">
        <v>273</v>
      </c>
      <c r="B102" s="44" t="s">
        <v>336</v>
      </c>
      <c r="C102" s="44" t="s">
        <v>337</v>
      </c>
      <c r="D102" s="75"/>
      <c r="E102" s="59" t="e">
        <f t="shared" si="1"/>
        <v>#DIV/0!</v>
      </c>
    </row>
    <row r="103" spans="1:5" x14ac:dyDescent="0.3">
      <c r="A103" s="34" t="s">
        <v>273</v>
      </c>
      <c r="B103" s="34" t="s">
        <v>338</v>
      </c>
      <c r="C103" s="34" t="s">
        <v>339</v>
      </c>
      <c r="D103" s="74"/>
      <c r="E103" s="58" t="e">
        <f t="shared" si="1"/>
        <v>#DIV/0!</v>
      </c>
    </row>
    <row r="104" spans="1:5" x14ac:dyDescent="0.3">
      <c r="A104" s="44" t="s">
        <v>273</v>
      </c>
      <c r="B104" s="44" t="s">
        <v>347</v>
      </c>
      <c r="C104" s="44" t="s">
        <v>348</v>
      </c>
      <c r="D104" s="75"/>
      <c r="E104" s="59" t="e">
        <f t="shared" si="1"/>
        <v>#DIV/0!</v>
      </c>
    </row>
    <row r="105" spans="1:5" x14ac:dyDescent="0.3">
      <c r="A105" s="34" t="s">
        <v>273</v>
      </c>
      <c r="B105" s="34" t="s">
        <v>354</v>
      </c>
      <c r="C105" s="34" t="s">
        <v>355</v>
      </c>
      <c r="D105" s="74"/>
      <c r="E105" s="58" t="e">
        <f t="shared" si="1"/>
        <v>#DIV/0!</v>
      </c>
    </row>
    <row r="106" spans="1:5" x14ac:dyDescent="0.3">
      <c r="A106" s="44" t="s">
        <v>273</v>
      </c>
      <c r="B106" s="44" t="s">
        <v>358</v>
      </c>
      <c r="C106" s="44" t="s">
        <v>359</v>
      </c>
      <c r="D106" s="75"/>
      <c r="E106" s="59" t="e">
        <f t="shared" si="1"/>
        <v>#DIV/0!</v>
      </c>
    </row>
    <row r="107" spans="1:5" x14ac:dyDescent="0.3">
      <c r="A107" s="34" t="s">
        <v>273</v>
      </c>
      <c r="B107" s="34" t="s">
        <v>371</v>
      </c>
      <c r="C107" s="34" t="s">
        <v>372</v>
      </c>
      <c r="D107" s="74"/>
      <c r="E107" s="58" t="e">
        <f t="shared" si="1"/>
        <v>#DIV/0!</v>
      </c>
    </row>
    <row r="108" spans="1:5" x14ac:dyDescent="0.3">
      <c r="A108" s="44" t="s">
        <v>273</v>
      </c>
      <c r="B108" s="44" t="s">
        <v>373</v>
      </c>
      <c r="C108" s="44" t="s">
        <v>374</v>
      </c>
      <c r="D108" s="75"/>
      <c r="E108" s="59" t="e">
        <f t="shared" si="1"/>
        <v>#DIV/0!</v>
      </c>
    </row>
    <row r="109" spans="1:5" x14ac:dyDescent="0.3">
      <c r="A109" s="34" t="s">
        <v>273</v>
      </c>
      <c r="B109" s="34" t="s">
        <v>377</v>
      </c>
      <c r="C109" s="34" t="s">
        <v>378</v>
      </c>
      <c r="D109" s="74"/>
      <c r="E109" s="58" t="e">
        <f t="shared" si="1"/>
        <v>#DIV/0!</v>
      </c>
    </row>
    <row r="110" spans="1:5" x14ac:dyDescent="0.3">
      <c r="A110" s="44" t="s">
        <v>273</v>
      </c>
      <c r="B110" s="44" t="s">
        <v>385</v>
      </c>
      <c r="C110" s="44" t="s">
        <v>386</v>
      </c>
      <c r="D110" s="75"/>
      <c r="E110" s="59" t="e">
        <f t="shared" si="1"/>
        <v>#DIV/0!</v>
      </c>
    </row>
    <row r="111" spans="1:5" x14ac:dyDescent="0.3">
      <c r="A111" s="34" t="s">
        <v>273</v>
      </c>
      <c r="B111" s="34" t="s">
        <v>393</v>
      </c>
      <c r="C111" s="34" t="s">
        <v>394</v>
      </c>
      <c r="D111" s="74"/>
      <c r="E111" s="58" t="e">
        <f t="shared" si="1"/>
        <v>#DIV/0!</v>
      </c>
    </row>
    <row r="112" spans="1:5" x14ac:dyDescent="0.3">
      <c r="A112" s="44" t="s">
        <v>273</v>
      </c>
      <c r="B112" s="44" t="s">
        <v>398</v>
      </c>
      <c r="C112" s="44" t="s">
        <v>399</v>
      </c>
      <c r="D112" s="75"/>
      <c r="E112" s="59" t="e">
        <f t="shared" si="1"/>
        <v>#DIV/0!</v>
      </c>
    </row>
    <row r="113" spans="1:5" x14ac:dyDescent="0.3">
      <c r="A113" s="34" t="s">
        <v>273</v>
      </c>
      <c r="B113" s="34" t="s">
        <v>408</v>
      </c>
      <c r="C113" s="34" t="s">
        <v>409</v>
      </c>
      <c r="D113" s="74"/>
      <c r="E113" s="58" t="e">
        <f t="shared" si="1"/>
        <v>#DIV/0!</v>
      </c>
    </row>
    <row r="114" spans="1:5" x14ac:dyDescent="0.3">
      <c r="A114" s="44" t="s">
        <v>273</v>
      </c>
      <c r="B114" s="44" t="s">
        <v>426</v>
      </c>
      <c r="C114" s="44" t="s">
        <v>427</v>
      </c>
      <c r="D114" s="75"/>
      <c r="E114" s="59" t="e">
        <f t="shared" si="1"/>
        <v>#DIV/0!</v>
      </c>
    </row>
    <row r="115" spans="1:5" x14ac:dyDescent="0.3">
      <c r="A115" s="34" t="s">
        <v>273</v>
      </c>
      <c r="B115" s="34" t="s">
        <v>448</v>
      </c>
      <c r="C115" s="34" t="s">
        <v>449</v>
      </c>
      <c r="D115" s="74"/>
      <c r="E115" s="58" t="e">
        <f t="shared" si="1"/>
        <v>#DIV/0!</v>
      </c>
    </row>
    <row r="116" spans="1:5" x14ac:dyDescent="0.3">
      <c r="A116" s="44" t="s">
        <v>273</v>
      </c>
      <c r="B116" s="44" t="s">
        <v>472</v>
      </c>
      <c r="C116" s="44" t="s">
        <v>473</v>
      </c>
      <c r="D116" s="75"/>
      <c r="E116" s="59" t="e">
        <f t="shared" si="1"/>
        <v>#DIV/0!</v>
      </c>
    </row>
    <row r="117" spans="1:5" x14ac:dyDescent="0.3">
      <c r="A117" s="34" t="s">
        <v>273</v>
      </c>
      <c r="B117" s="34" t="s">
        <v>477</v>
      </c>
      <c r="C117" s="34" t="s">
        <v>478</v>
      </c>
      <c r="D117" s="74"/>
      <c r="E117" s="58" t="e">
        <f t="shared" si="1"/>
        <v>#DIV/0!</v>
      </c>
    </row>
    <row r="118" spans="1:5" x14ac:dyDescent="0.3">
      <c r="A118" s="44" t="s">
        <v>273</v>
      </c>
      <c r="B118" s="44" t="s">
        <v>479</v>
      </c>
      <c r="C118" s="44" t="s">
        <v>480</v>
      </c>
      <c r="D118" s="75"/>
      <c r="E118" s="59" t="e">
        <f t="shared" si="1"/>
        <v>#DIV/0!</v>
      </c>
    </row>
    <row r="119" spans="1:5" x14ac:dyDescent="0.3">
      <c r="A119" s="34" t="s">
        <v>273</v>
      </c>
      <c r="B119" s="34" t="s">
        <v>485</v>
      </c>
      <c r="C119" s="34" t="s">
        <v>486</v>
      </c>
      <c r="D119" s="74"/>
      <c r="E119" s="58" t="e">
        <f t="shared" si="1"/>
        <v>#DIV/0!</v>
      </c>
    </row>
    <row r="120" spans="1:5" x14ac:dyDescent="0.3">
      <c r="A120" s="44" t="s">
        <v>273</v>
      </c>
      <c r="B120" s="44" t="s">
        <v>492</v>
      </c>
      <c r="C120" s="44" t="s">
        <v>493</v>
      </c>
      <c r="D120" s="75"/>
      <c r="E120" s="59" t="e">
        <f t="shared" si="1"/>
        <v>#DIV/0!</v>
      </c>
    </row>
    <row r="121" spans="1:5" x14ac:dyDescent="0.3">
      <c r="A121" s="34" t="s">
        <v>273</v>
      </c>
      <c r="B121" s="34" t="s">
        <v>512</v>
      </c>
      <c r="C121" s="34" t="s">
        <v>513</v>
      </c>
      <c r="D121" s="74"/>
      <c r="E121" s="58" t="e">
        <f t="shared" si="1"/>
        <v>#DIV/0!</v>
      </c>
    </row>
    <row r="122" spans="1:5" x14ac:dyDescent="0.3">
      <c r="A122" s="44" t="s">
        <v>273</v>
      </c>
      <c r="B122" s="44" t="s">
        <v>516</v>
      </c>
      <c r="C122" s="44" t="s">
        <v>517</v>
      </c>
      <c r="D122" s="75"/>
      <c r="E122" s="59" t="e">
        <f t="shared" si="1"/>
        <v>#DIV/0!</v>
      </c>
    </row>
    <row r="123" spans="1:5" x14ac:dyDescent="0.3">
      <c r="A123" s="34" t="s">
        <v>273</v>
      </c>
      <c r="B123" s="34" t="s">
        <v>529</v>
      </c>
      <c r="C123" s="34" t="s">
        <v>530</v>
      </c>
      <c r="D123" s="74"/>
      <c r="E123" s="58" t="e">
        <f t="shared" si="1"/>
        <v>#DIV/0!</v>
      </c>
    </row>
    <row r="124" spans="1:5" x14ac:dyDescent="0.3">
      <c r="A124" s="44" t="s">
        <v>273</v>
      </c>
      <c r="B124" s="44" t="s">
        <v>550</v>
      </c>
      <c r="C124" s="44" t="s">
        <v>551</v>
      </c>
      <c r="D124" s="75"/>
      <c r="E124" s="59" t="e">
        <f t="shared" si="1"/>
        <v>#DIV/0!</v>
      </c>
    </row>
    <row r="125" spans="1:5" x14ac:dyDescent="0.3">
      <c r="A125" s="34" t="s">
        <v>273</v>
      </c>
      <c r="B125" s="34" t="s">
        <v>557</v>
      </c>
      <c r="C125" s="34" t="s">
        <v>558</v>
      </c>
      <c r="D125" s="74"/>
      <c r="E125" s="58" t="e">
        <f t="shared" si="1"/>
        <v>#DIV/0!</v>
      </c>
    </row>
    <row r="126" spans="1:5" x14ac:dyDescent="0.3">
      <c r="A126" s="44" t="s">
        <v>273</v>
      </c>
      <c r="B126" s="44" t="s">
        <v>559</v>
      </c>
      <c r="C126" s="44" t="s">
        <v>560</v>
      </c>
      <c r="D126" s="75"/>
      <c r="E126" s="59" t="e">
        <f t="shared" si="1"/>
        <v>#DIV/0!</v>
      </c>
    </row>
    <row r="127" spans="1:5" x14ac:dyDescent="0.3">
      <c r="A127" s="34" t="s">
        <v>273</v>
      </c>
      <c r="B127" s="34" t="s">
        <v>573</v>
      </c>
      <c r="C127" s="34" t="s">
        <v>574</v>
      </c>
      <c r="D127" s="74"/>
      <c r="E127" s="58" t="e">
        <f t="shared" si="1"/>
        <v>#DIV/0!</v>
      </c>
    </row>
    <row r="128" spans="1:5" x14ac:dyDescent="0.3">
      <c r="A128" s="44" t="s">
        <v>273</v>
      </c>
      <c r="B128" s="44" t="s">
        <v>577</v>
      </c>
      <c r="C128" s="44" t="s">
        <v>578</v>
      </c>
      <c r="D128" s="75"/>
      <c r="E128" s="59" t="e">
        <f t="shared" si="1"/>
        <v>#DIV/0!</v>
      </c>
    </row>
    <row r="129" spans="1:5" x14ac:dyDescent="0.3">
      <c r="A129" s="34" t="s">
        <v>273</v>
      </c>
      <c r="B129" s="34" t="s">
        <v>579</v>
      </c>
      <c r="C129" s="34" t="s">
        <v>580</v>
      </c>
      <c r="D129" s="74"/>
      <c r="E129" s="58" t="e">
        <f t="shared" si="1"/>
        <v>#DIV/0!</v>
      </c>
    </row>
    <row r="130" spans="1:5" x14ac:dyDescent="0.3">
      <c r="A130" s="44" t="s">
        <v>273</v>
      </c>
      <c r="B130" s="44" t="s">
        <v>582</v>
      </c>
      <c r="C130" s="44" t="s">
        <v>583</v>
      </c>
      <c r="D130" s="75"/>
      <c r="E130" s="59" t="e">
        <f t="shared" si="1"/>
        <v>#DIV/0!</v>
      </c>
    </row>
    <row r="131" spans="1:5" x14ac:dyDescent="0.3">
      <c r="A131" s="34" t="s">
        <v>273</v>
      </c>
      <c r="B131" s="34" t="s">
        <v>585</v>
      </c>
      <c r="C131" s="34" t="s">
        <v>586</v>
      </c>
      <c r="D131" s="74"/>
      <c r="E131" s="58" t="e">
        <f t="shared" si="1"/>
        <v>#DIV/0!</v>
      </c>
    </row>
    <row r="132" spans="1:5" x14ac:dyDescent="0.3">
      <c r="A132" s="44" t="s">
        <v>273</v>
      </c>
      <c r="B132" s="44" t="s">
        <v>602</v>
      </c>
      <c r="C132" s="44" t="s">
        <v>603</v>
      </c>
      <c r="D132" s="75"/>
      <c r="E132" s="59" t="e">
        <f t="shared" ref="E132:E168" si="2">(D132/I$3)</f>
        <v>#DIV/0!</v>
      </c>
    </row>
    <row r="133" spans="1:5" x14ac:dyDescent="0.3">
      <c r="A133" s="34" t="s">
        <v>273</v>
      </c>
      <c r="B133" s="34" t="s">
        <v>607</v>
      </c>
      <c r="C133" s="34" t="s">
        <v>608</v>
      </c>
      <c r="D133" s="74"/>
      <c r="E133" s="58" t="e">
        <f t="shared" si="2"/>
        <v>#DIV/0!</v>
      </c>
    </row>
    <row r="134" spans="1:5" x14ac:dyDescent="0.3">
      <c r="A134" s="44" t="s">
        <v>273</v>
      </c>
      <c r="B134" s="44" t="s">
        <v>609</v>
      </c>
      <c r="C134" s="44" t="s">
        <v>610</v>
      </c>
      <c r="D134" s="75"/>
      <c r="E134" s="59" t="e">
        <f t="shared" si="2"/>
        <v>#DIV/0!</v>
      </c>
    </row>
    <row r="135" spans="1:5" x14ac:dyDescent="0.3">
      <c r="A135" s="34" t="s">
        <v>273</v>
      </c>
      <c r="B135" s="34" t="s">
        <v>619</v>
      </c>
      <c r="C135" s="34" t="s">
        <v>620</v>
      </c>
      <c r="D135" s="74"/>
      <c r="E135" s="58" t="e">
        <f t="shared" si="2"/>
        <v>#DIV/0!</v>
      </c>
    </row>
    <row r="136" spans="1:5" x14ac:dyDescent="0.3">
      <c r="A136" s="44" t="s">
        <v>273</v>
      </c>
      <c r="B136" s="44" t="s">
        <v>623</v>
      </c>
      <c r="C136" s="44" t="s">
        <v>624</v>
      </c>
      <c r="D136" s="75"/>
      <c r="E136" s="59" t="e">
        <f t="shared" si="2"/>
        <v>#DIV/0!</v>
      </c>
    </row>
    <row r="137" spans="1:5" x14ac:dyDescent="0.3">
      <c r="A137" s="34" t="s">
        <v>547</v>
      </c>
      <c r="B137" s="34" t="s">
        <v>548</v>
      </c>
      <c r="C137" s="34" t="s">
        <v>549</v>
      </c>
      <c r="D137" s="74"/>
      <c r="E137" s="58" t="e">
        <f t="shared" si="2"/>
        <v>#DIV/0!</v>
      </c>
    </row>
    <row r="138" spans="1:5" x14ac:dyDescent="0.3">
      <c r="A138" s="44" t="s">
        <v>547</v>
      </c>
      <c r="B138" s="44" t="s">
        <v>572</v>
      </c>
      <c r="C138" s="44"/>
      <c r="D138" s="75"/>
      <c r="E138" s="59" t="e">
        <f t="shared" si="2"/>
        <v>#DIV/0!</v>
      </c>
    </row>
    <row r="139" spans="1:5" x14ac:dyDescent="0.3">
      <c r="A139" s="34" t="s">
        <v>547</v>
      </c>
      <c r="B139" s="34" t="s">
        <v>612</v>
      </c>
      <c r="C139" s="34" t="s">
        <v>613</v>
      </c>
      <c r="D139" s="74"/>
      <c r="E139" s="58" t="e">
        <f t="shared" si="2"/>
        <v>#DIV/0!</v>
      </c>
    </row>
    <row r="140" spans="1:5" x14ac:dyDescent="0.3">
      <c r="A140" s="44" t="s">
        <v>547</v>
      </c>
      <c r="B140" s="44" t="s">
        <v>616</v>
      </c>
      <c r="C140" s="44" t="s">
        <v>617</v>
      </c>
      <c r="D140" s="75"/>
      <c r="E140" s="59" t="e">
        <f t="shared" si="2"/>
        <v>#DIV/0!</v>
      </c>
    </row>
    <row r="141" spans="1:5" x14ac:dyDescent="0.3">
      <c r="A141" s="34" t="s">
        <v>434</v>
      </c>
      <c r="B141" s="34" t="s">
        <v>435</v>
      </c>
      <c r="C141" s="34" t="s">
        <v>436</v>
      </c>
      <c r="D141" s="74"/>
      <c r="E141" s="58" t="e">
        <f t="shared" si="2"/>
        <v>#DIV/0!</v>
      </c>
    </row>
    <row r="142" spans="1:5" x14ac:dyDescent="0.3">
      <c r="A142" s="44" t="s">
        <v>434</v>
      </c>
      <c r="B142" s="44" t="s">
        <v>541</v>
      </c>
      <c r="C142" s="44" t="s">
        <v>542</v>
      </c>
      <c r="D142" s="75"/>
      <c r="E142" s="59" t="e">
        <f t="shared" si="2"/>
        <v>#DIV/0!</v>
      </c>
    </row>
    <row r="143" spans="1:5" x14ac:dyDescent="0.3">
      <c r="A143" s="34" t="s">
        <v>507</v>
      </c>
      <c r="B143" s="34" t="s">
        <v>508</v>
      </c>
      <c r="C143" s="34" t="s">
        <v>509</v>
      </c>
      <c r="D143" s="74"/>
      <c r="E143" s="58" t="e">
        <f t="shared" si="2"/>
        <v>#DIV/0!</v>
      </c>
    </row>
    <row r="144" spans="1:5" x14ac:dyDescent="0.3">
      <c r="A144" s="44" t="s">
        <v>507</v>
      </c>
      <c r="B144" s="44" t="s">
        <v>562</v>
      </c>
      <c r="C144" s="44" t="s">
        <v>563</v>
      </c>
      <c r="D144" s="75"/>
      <c r="E144" s="59" t="e">
        <f t="shared" si="2"/>
        <v>#DIV/0!</v>
      </c>
    </row>
    <row r="145" spans="1:5" x14ac:dyDescent="0.3">
      <c r="A145" s="34" t="s">
        <v>241</v>
      </c>
      <c r="B145" s="34" t="s">
        <v>242</v>
      </c>
      <c r="C145" s="34" t="s">
        <v>243</v>
      </c>
      <c r="D145" s="74"/>
      <c r="E145" s="58" t="e">
        <f t="shared" si="2"/>
        <v>#DIV/0!</v>
      </c>
    </row>
    <row r="146" spans="1:5" x14ac:dyDescent="0.3">
      <c r="A146" s="44" t="s">
        <v>241</v>
      </c>
      <c r="B146" s="44" t="s">
        <v>258</v>
      </c>
      <c r="C146" s="44" t="s">
        <v>259</v>
      </c>
      <c r="D146" s="75"/>
      <c r="E146" s="59" t="e">
        <f t="shared" si="2"/>
        <v>#DIV/0!</v>
      </c>
    </row>
    <row r="147" spans="1:5" x14ac:dyDescent="0.3">
      <c r="A147" s="34" t="s">
        <v>241</v>
      </c>
      <c r="B147" s="34" t="s">
        <v>314</v>
      </c>
      <c r="C147" s="34" t="s">
        <v>315</v>
      </c>
      <c r="D147" s="74"/>
      <c r="E147" s="58" t="e">
        <f t="shared" si="2"/>
        <v>#DIV/0!</v>
      </c>
    </row>
    <row r="148" spans="1:5" x14ac:dyDescent="0.3">
      <c r="A148" s="44" t="s">
        <v>241</v>
      </c>
      <c r="B148" s="44" t="s">
        <v>323</v>
      </c>
      <c r="C148" s="44" t="s">
        <v>324</v>
      </c>
      <c r="D148" s="75"/>
      <c r="E148" s="59" t="e">
        <f t="shared" si="2"/>
        <v>#DIV/0!</v>
      </c>
    </row>
    <row r="149" spans="1:5" x14ac:dyDescent="0.3">
      <c r="A149" s="34" t="s">
        <v>241</v>
      </c>
      <c r="B149" s="34" t="s">
        <v>366</v>
      </c>
      <c r="C149" s="34" t="s">
        <v>367</v>
      </c>
      <c r="D149" s="74"/>
      <c r="E149" s="58" t="e">
        <f t="shared" si="2"/>
        <v>#DIV/0!</v>
      </c>
    </row>
    <row r="150" spans="1:5" x14ac:dyDescent="0.3">
      <c r="A150" s="44" t="s">
        <v>241</v>
      </c>
      <c r="B150" s="44" t="s">
        <v>443</v>
      </c>
      <c r="C150" s="44" t="s">
        <v>444</v>
      </c>
      <c r="D150" s="75"/>
      <c r="E150" s="59" t="e">
        <f t="shared" si="2"/>
        <v>#DIV/0!</v>
      </c>
    </row>
    <row r="151" spans="1:5" x14ac:dyDescent="0.3">
      <c r="A151" s="34" t="s">
        <v>241</v>
      </c>
      <c r="B151" s="34" t="s">
        <v>453</v>
      </c>
      <c r="C151" s="34" t="s">
        <v>454</v>
      </c>
      <c r="D151" s="74"/>
      <c r="E151" s="58" t="e">
        <f t="shared" si="2"/>
        <v>#DIV/0!</v>
      </c>
    </row>
    <row r="152" spans="1:5" x14ac:dyDescent="0.3">
      <c r="A152" s="44" t="s">
        <v>241</v>
      </c>
      <c r="B152" s="44" t="s">
        <v>494</v>
      </c>
      <c r="C152" s="44" t="s">
        <v>495</v>
      </c>
      <c r="D152" s="75"/>
      <c r="E152" s="59" t="e">
        <f t="shared" si="2"/>
        <v>#DIV/0!</v>
      </c>
    </row>
    <row r="153" spans="1:5" x14ac:dyDescent="0.3">
      <c r="A153" s="34" t="s">
        <v>241</v>
      </c>
      <c r="B153" s="34" t="s">
        <v>514</v>
      </c>
      <c r="C153" s="34" t="s">
        <v>515</v>
      </c>
      <c r="D153" s="74"/>
      <c r="E153" s="58" t="e">
        <f t="shared" si="2"/>
        <v>#DIV/0!</v>
      </c>
    </row>
    <row r="154" spans="1:5" x14ac:dyDescent="0.3">
      <c r="A154" s="44" t="s">
        <v>241</v>
      </c>
      <c r="B154" s="44" t="s">
        <v>564</v>
      </c>
      <c r="C154" s="44" t="s">
        <v>565</v>
      </c>
      <c r="D154" s="75"/>
      <c r="E154" s="59" t="e">
        <f t="shared" si="2"/>
        <v>#DIV/0!</v>
      </c>
    </row>
    <row r="155" spans="1:5" x14ac:dyDescent="0.3">
      <c r="A155" s="34" t="s">
        <v>241</v>
      </c>
      <c r="B155" s="34" t="s">
        <v>566</v>
      </c>
      <c r="C155" s="34" t="s">
        <v>567</v>
      </c>
      <c r="D155" s="74"/>
      <c r="E155" s="58" t="e">
        <f t="shared" si="2"/>
        <v>#DIV/0!</v>
      </c>
    </row>
    <row r="156" spans="1:5" x14ac:dyDescent="0.3">
      <c r="A156" s="44" t="s">
        <v>241</v>
      </c>
      <c r="B156" s="44" t="s">
        <v>589</v>
      </c>
      <c r="C156" s="44" t="s">
        <v>590</v>
      </c>
      <c r="D156" s="75"/>
      <c r="E156" s="59" t="e">
        <f t="shared" si="2"/>
        <v>#DIV/0!</v>
      </c>
    </row>
    <row r="157" spans="1:5" x14ac:dyDescent="0.3">
      <c r="A157" s="34" t="s">
        <v>241</v>
      </c>
      <c r="B157" s="34" t="s">
        <v>591</v>
      </c>
      <c r="C157" s="34" t="s">
        <v>592</v>
      </c>
      <c r="D157" s="74"/>
      <c r="E157" s="58" t="e">
        <f t="shared" si="2"/>
        <v>#DIV/0!</v>
      </c>
    </row>
    <row r="158" spans="1:5" x14ac:dyDescent="0.3">
      <c r="A158" s="44" t="s">
        <v>241</v>
      </c>
      <c r="B158" s="44" t="s">
        <v>600</v>
      </c>
      <c r="C158" s="44" t="s">
        <v>601</v>
      </c>
      <c r="D158" s="75"/>
      <c r="E158" s="59" t="e">
        <f t="shared" si="2"/>
        <v>#DIV/0!</v>
      </c>
    </row>
    <row r="159" spans="1:5" x14ac:dyDescent="0.3">
      <c r="A159" s="34" t="s">
        <v>241</v>
      </c>
      <c r="B159" s="34" t="s">
        <v>625</v>
      </c>
      <c r="C159" s="34" t="s">
        <v>626</v>
      </c>
      <c r="D159" s="74"/>
      <c r="E159" s="58" t="e">
        <f t="shared" si="2"/>
        <v>#DIV/0!</v>
      </c>
    </row>
    <row r="160" spans="1:5" x14ac:dyDescent="0.3">
      <c r="A160" s="44" t="s">
        <v>500</v>
      </c>
      <c r="B160" s="44" t="s">
        <v>501</v>
      </c>
      <c r="C160" s="44" t="s">
        <v>502</v>
      </c>
      <c r="D160" s="75"/>
      <c r="E160" s="59" t="e">
        <f t="shared" si="2"/>
        <v>#DIV/0!</v>
      </c>
    </row>
    <row r="161" spans="1:5" x14ac:dyDescent="0.3">
      <c r="A161" s="34" t="s">
        <v>412</v>
      </c>
      <c r="B161" s="34" t="s">
        <v>413</v>
      </c>
      <c r="C161" s="34" t="s">
        <v>414</v>
      </c>
      <c r="D161" s="74"/>
      <c r="E161" s="58" t="e">
        <f t="shared" si="2"/>
        <v>#DIV/0!</v>
      </c>
    </row>
    <row r="162" spans="1:5" x14ac:dyDescent="0.3">
      <c r="A162" s="44" t="s">
        <v>412</v>
      </c>
      <c r="B162" s="44" t="s">
        <v>431</v>
      </c>
      <c r="C162" s="44" t="s">
        <v>432</v>
      </c>
      <c r="D162" s="75"/>
      <c r="E162" s="59" t="e">
        <f t="shared" si="2"/>
        <v>#DIV/0!</v>
      </c>
    </row>
    <row r="163" spans="1:5" x14ac:dyDescent="0.3">
      <c r="A163" s="34" t="s">
        <v>412</v>
      </c>
      <c r="B163" s="34" t="s">
        <v>510</v>
      </c>
      <c r="C163" s="34" t="s">
        <v>511</v>
      </c>
      <c r="D163" s="74"/>
      <c r="E163" s="58" t="e">
        <f t="shared" si="2"/>
        <v>#DIV/0!</v>
      </c>
    </row>
    <row r="164" spans="1:5" x14ac:dyDescent="0.3">
      <c r="A164" s="44" t="s">
        <v>297</v>
      </c>
      <c r="B164" s="44" t="s">
        <v>298</v>
      </c>
      <c r="C164" s="44" t="s">
        <v>299</v>
      </c>
      <c r="D164" s="75"/>
      <c r="E164" s="59" t="e">
        <f t="shared" si="2"/>
        <v>#DIV/0!</v>
      </c>
    </row>
    <row r="165" spans="1:5" x14ac:dyDescent="0.3">
      <c r="A165" s="34" t="s">
        <v>297</v>
      </c>
      <c r="B165" s="34" t="s">
        <v>305</v>
      </c>
      <c r="C165" s="34" t="s">
        <v>306</v>
      </c>
      <c r="D165" s="74"/>
      <c r="E165" s="58" t="e">
        <f t="shared" si="2"/>
        <v>#DIV/0!</v>
      </c>
    </row>
    <row r="166" spans="1:5" x14ac:dyDescent="0.3">
      <c r="A166" s="44" t="s">
        <v>297</v>
      </c>
      <c r="B166" s="44" t="s">
        <v>463</v>
      </c>
      <c r="C166" s="44" t="s">
        <v>464</v>
      </c>
      <c r="D166" s="75"/>
      <c r="E166" s="59" t="e">
        <f t="shared" si="2"/>
        <v>#DIV/0!</v>
      </c>
    </row>
    <row r="167" spans="1:5" x14ac:dyDescent="0.3">
      <c r="A167" s="34" t="s">
        <v>387</v>
      </c>
      <c r="B167" s="34" t="s">
        <v>388</v>
      </c>
      <c r="C167" s="34" t="s">
        <v>389</v>
      </c>
      <c r="D167" s="74"/>
      <c r="E167" s="58" t="e">
        <f t="shared" si="2"/>
        <v>#DIV/0!</v>
      </c>
    </row>
    <row r="168" spans="1:5" x14ac:dyDescent="0.3">
      <c r="A168" s="44" t="s">
        <v>342</v>
      </c>
      <c r="B168" s="44" t="s">
        <v>343</v>
      </c>
      <c r="C168" s="44" t="s">
        <v>344</v>
      </c>
      <c r="D168" s="75"/>
      <c r="E168" s="59" t="e">
        <f t="shared" si="2"/>
        <v>#DIV/0!</v>
      </c>
    </row>
  </sheetData>
  <sheetProtection algorithmName="SHA-512" hashValue="HZMmdcRyBX96WS6ZFUT4yZBQGe6hUQUCVLUOViSCzOWmTGkNL0YOk3InQnX4AaBPKCugNDmlWMPt4yRqKYjsow==" saltValue="4ivrtW8w3ZndB9ka47ewJg==" spinCount="100000" sheet="1" objects="1" scenarios="1"/>
  <mergeCells count="1">
    <mergeCell ref="A1:C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514D3-B3BF-4978-BA67-B39A7B791BB9}">
  <dimension ref="A1:I168"/>
  <sheetViews>
    <sheetView topLeftCell="B1" workbookViewId="0">
      <selection activeCell="H5" sqref="H5"/>
    </sheetView>
  </sheetViews>
  <sheetFormatPr defaultColWidth="14.77734375" defaultRowHeight="15.6" x14ac:dyDescent="0.3"/>
  <cols>
    <col min="1" max="1" width="14.77734375" style="31"/>
    <col min="2" max="2" width="29.109375" style="31" bestFit="1" customWidth="1"/>
    <col min="3" max="3" width="27.77734375" style="31" bestFit="1" customWidth="1"/>
    <col min="4" max="4" width="22.44140625" style="31" bestFit="1" customWidth="1"/>
    <col min="5" max="5" width="22.109375" style="31" bestFit="1" customWidth="1"/>
    <col min="6" max="6" width="14.77734375" style="31"/>
    <col min="7" max="7" width="34.109375" style="31" bestFit="1" customWidth="1"/>
    <col min="8" max="8" width="34.33203125" style="31" bestFit="1" customWidth="1"/>
    <col min="9" max="9" width="30.77734375" style="31" bestFit="1" customWidth="1"/>
    <col min="10" max="16384" width="14.77734375" style="31"/>
  </cols>
  <sheetData>
    <row r="1" spans="1:9" ht="36" x14ac:dyDescent="0.35">
      <c r="A1" s="102" t="s">
        <v>655</v>
      </c>
      <c r="B1" s="102"/>
      <c r="C1" s="102"/>
      <c r="D1" s="47" t="s">
        <v>198</v>
      </c>
      <c r="E1" s="47" t="s">
        <v>199</v>
      </c>
    </row>
    <row r="2" spans="1:9" x14ac:dyDescent="0.3">
      <c r="A2" s="43" t="s">
        <v>632</v>
      </c>
      <c r="B2" s="42" t="s">
        <v>630</v>
      </c>
      <c r="C2" s="45" t="s">
        <v>167</v>
      </c>
      <c r="D2" s="45" t="s">
        <v>201</v>
      </c>
      <c r="E2" s="46" t="s">
        <v>656</v>
      </c>
    </row>
    <row r="3" spans="1:9" ht="18" x14ac:dyDescent="0.35">
      <c r="A3" s="34" t="s">
        <v>238</v>
      </c>
      <c r="B3" s="34" t="s">
        <v>239</v>
      </c>
      <c r="C3" s="34" t="s">
        <v>240</v>
      </c>
      <c r="D3" s="74"/>
      <c r="E3" s="58" t="e">
        <f>(D3/I$3)</f>
        <v>#DIV/0!</v>
      </c>
      <c r="H3" s="54" t="s">
        <v>197</v>
      </c>
      <c r="I3" s="56">
        <f>SUM(D3:D168)</f>
        <v>0</v>
      </c>
    </row>
    <row r="4" spans="1:9" ht="18" x14ac:dyDescent="0.35">
      <c r="A4" s="44" t="s">
        <v>238</v>
      </c>
      <c r="B4" s="44" t="s">
        <v>544</v>
      </c>
      <c r="C4" s="44" t="s">
        <v>545</v>
      </c>
      <c r="D4" s="75"/>
      <c r="E4" s="59" t="e">
        <f t="shared" ref="E4:E67" si="0">(D4/I$3)</f>
        <v>#DIV/0!</v>
      </c>
      <c r="H4" s="54" t="s">
        <v>658</v>
      </c>
      <c r="I4" s="56" t="e">
        <f>SUM(E5+E7+E17+E18+E21+E22+E29+E31+E32+E35+E38+E41+E63+E64+E65+E66+E72+E74+E84+E96+E99+E111+E112+E129+E115+E122+E130+E154+E161+E168)</f>
        <v>#DIV/0!</v>
      </c>
    </row>
    <row r="5" spans="1:9" ht="18" x14ac:dyDescent="0.35">
      <c r="A5" s="34" t="s">
        <v>568</v>
      </c>
      <c r="B5" s="34" t="s">
        <v>569</v>
      </c>
      <c r="C5" s="34" t="s">
        <v>570</v>
      </c>
      <c r="D5" s="74"/>
      <c r="E5" s="58" t="e">
        <f t="shared" si="0"/>
        <v>#DIV/0!</v>
      </c>
      <c r="H5" s="54" t="s">
        <v>659</v>
      </c>
      <c r="I5" s="56" t="e">
        <f>SUM(E30+E33+E34+E39+E40+E42+E43+E44+E46+E47+E49+E51+E59+E61+E82+E83+E85+E87+E106)</f>
        <v>#DIV/0!</v>
      </c>
    </row>
    <row r="6" spans="1:9" ht="18" x14ac:dyDescent="0.35">
      <c r="A6" s="44" t="s">
        <v>269</v>
      </c>
      <c r="B6" s="44" t="s">
        <v>270</v>
      </c>
      <c r="C6" s="44" t="s">
        <v>271</v>
      </c>
      <c r="D6" s="75"/>
      <c r="E6" s="59" t="e">
        <f t="shared" si="0"/>
        <v>#DIV/0!</v>
      </c>
      <c r="H6" s="54" t="s">
        <v>200</v>
      </c>
      <c r="I6" s="56" t="e">
        <f>I4-I5</f>
        <v>#DIV/0!</v>
      </c>
    </row>
    <row r="7" spans="1:9" ht="18" x14ac:dyDescent="0.35">
      <c r="A7" s="34" t="s">
        <v>212</v>
      </c>
      <c r="B7" s="34" t="s">
        <v>213</v>
      </c>
      <c r="C7" s="34" t="s">
        <v>214</v>
      </c>
      <c r="D7" s="74"/>
      <c r="E7" s="58" t="e">
        <f t="shared" si="0"/>
        <v>#DIV/0!</v>
      </c>
      <c r="H7" s="54" t="s">
        <v>652</v>
      </c>
      <c r="I7" s="56" t="e">
        <f>IF(I6&gt;=0.005,"Meets Expectation",(IF(I6&lt;=-0.296,"Does Not Meet Expectation","Partially Meets Expectation")))</f>
        <v>#DIV/0!</v>
      </c>
    </row>
    <row r="8" spans="1:9" x14ac:dyDescent="0.3">
      <c r="A8" s="44" t="s">
        <v>445</v>
      </c>
      <c r="B8" s="44" t="s">
        <v>446</v>
      </c>
      <c r="C8" s="44" t="s">
        <v>447</v>
      </c>
      <c r="D8" s="75"/>
      <c r="E8" s="59" t="e">
        <f t="shared" si="0"/>
        <v>#DIV/0!</v>
      </c>
    </row>
    <row r="9" spans="1:9" x14ac:dyDescent="0.3">
      <c r="A9" s="34" t="s">
        <v>234</v>
      </c>
      <c r="B9" s="34" t="s">
        <v>235</v>
      </c>
      <c r="C9" s="34" t="s">
        <v>236</v>
      </c>
      <c r="D9" s="74"/>
      <c r="E9" s="58" t="e">
        <f t="shared" si="0"/>
        <v>#DIV/0!</v>
      </c>
    </row>
    <row r="10" spans="1:9" ht="18" x14ac:dyDescent="0.35">
      <c r="A10" s="44" t="s">
        <v>234</v>
      </c>
      <c r="B10" s="44" t="s">
        <v>307</v>
      </c>
      <c r="C10" s="44" t="s">
        <v>308</v>
      </c>
      <c r="D10" s="75"/>
      <c r="E10" s="59" t="e">
        <f t="shared" si="0"/>
        <v>#DIV/0!</v>
      </c>
      <c r="I10" s="55"/>
    </row>
    <row r="11" spans="1:9" x14ac:dyDescent="0.3">
      <c r="A11" s="34" t="s">
        <v>234</v>
      </c>
      <c r="B11" s="34" t="s">
        <v>401</v>
      </c>
      <c r="C11" s="34" t="s">
        <v>402</v>
      </c>
      <c r="D11" s="74"/>
      <c r="E11" s="58" t="e">
        <f t="shared" si="0"/>
        <v>#DIV/0!</v>
      </c>
    </row>
    <row r="12" spans="1:9" x14ac:dyDescent="0.3">
      <c r="A12" s="44" t="s">
        <v>234</v>
      </c>
      <c r="B12" s="44" t="s">
        <v>482</v>
      </c>
      <c r="C12" s="44" t="s">
        <v>483</v>
      </c>
      <c r="D12" s="75"/>
      <c r="E12" s="59" t="e">
        <f t="shared" si="0"/>
        <v>#DIV/0!</v>
      </c>
    </row>
    <row r="13" spans="1:9" x14ac:dyDescent="0.3">
      <c r="A13" s="34" t="s">
        <v>230</v>
      </c>
      <c r="B13" s="34" t="s">
        <v>231</v>
      </c>
      <c r="C13" s="34" t="s">
        <v>232</v>
      </c>
      <c r="D13" s="74"/>
      <c r="E13" s="58" t="e">
        <f t="shared" si="0"/>
        <v>#DIV/0!</v>
      </c>
    </row>
    <row r="14" spans="1:9" x14ac:dyDescent="0.3">
      <c r="A14" s="44" t="s">
        <v>278</v>
      </c>
      <c r="B14" s="44" t="s">
        <v>279</v>
      </c>
      <c r="C14" s="44" t="s">
        <v>280</v>
      </c>
      <c r="D14" s="75"/>
      <c r="E14" s="59" t="e">
        <f t="shared" si="0"/>
        <v>#DIV/0!</v>
      </c>
    </row>
    <row r="15" spans="1:9" x14ac:dyDescent="0.3">
      <c r="A15" s="34" t="s">
        <v>278</v>
      </c>
      <c r="B15" s="34" t="s">
        <v>293</v>
      </c>
      <c r="C15" s="34" t="s">
        <v>294</v>
      </c>
      <c r="D15" s="74"/>
      <c r="E15" s="58" t="e">
        <f t="shared" si="0"/>
        <v>#DIV/0!</v>
      </c>
    </row>
    <row r="16" spans="1:9" x14ac:dyDescent="0.3">
      <c r="A16" s="44" t="s">
        <v>278</v>
      </c>
      <c r="B16" s="44" t="s">
        <v>318</v>
      </c>
      <c r="C16" s="44" t="s">
        <v>319</v>
      </c>
      <c r="D16" s="75"/>
      <c r="E16" s="59" t="e">
        <f t="shared" si="0"/>
        <v>#DIV/0!</v>
      </c>
    </row>
    <row r="17" spans="1:5" x14ac:dyDescent="0.3">
      <c r="A17" s="34" t="s">
        <v>278</v>
      </c>
      <c r="B17" s="34" t="s">
        <v>391</v>
      </c>
      <c r="C17" s="34" t="s">
        <v>392</v>
      </c>
      <c r="D17" s="74"/>
      <c r="E17" s="58" t="e">
        <f t="shared" si="0"/>
        <v>#DIV/0!</v>
      </c>
    </row>
    <row r="18" spans="1:5" x14ac:dyDescent="0.3">
      <c r="A18" s="44" t="s">
        <v>278</v>
      </c>
      <c r="B18" s="44" t="s">
        <v>403</v>
      </c>
      <c r="C18" s="44" t="s">
        <v>404</v>
      </c>
      <c r="D18" s="75"/>
      <c r="E18" s="59" t="e">
        <f t="shared" si="0"/>
        <v>#DIV/0!</v>
      </c>
    </row>
    <row r="19" spans="1:5" x14ac:dyDescent="0.3">
      <c r="A19" s="34" t="s">
        <v>278</v>
      </c>
      <c r="B19" s="34" t="s">
        <v>440</v>
      </c>
      <c r="C19" s="34" t="s">
        <v>441</v>
      </c>
      <c r="D19" s="74"/>
      <c r="E19" s="58" t="e">
        <f t="shared" si="0"/>
        <v>#DIV/0!</v>
      </c>
    </row>
    <row r="20" spans="1:5" x14ac:dyDescent="0.3">
      <c r="A20" s="44" t="s">
        <v>278</v>
      </c>
      <c r="B20" s="44" t="s">
        <v>442</v>
      </c>
      <c r="C20" s="44" t="s">
        <v>631</v>
      </c>
      <c r="D20" s="75"/>
      <c r="E20" s="59" t="e">
        <f t="shared" si="0"/>
        <v>#DIV/0!</v>
      </c>
    </row>
    <row r="21" spans="1:5" x14ac:dyDescent="0.3">
      <c r="A21" s="34" t="s">
        <v>278</v>
      </c>
      <c r="B21" s="34" t="s">
        <v>456</v>
      </c>
      <c r="C21" s="34" t="s">
        <v>457</v>
      </c>
      <c r="D21" s="74"/>
      <c r="E21" s="58" t="e">
        <f t="shared" si="0"/>
        <v>#DIV/0!</v>
      </c>
    </row>
    <row r="22" spans="1:5" x14ac:dyDescent="0.3">
      <c r="A22" s="44" t="s">
        <v>278</v>
      </c>
      <c r="B22" s="44" t="s">
        <v>459</v>
      </c>
      <c r="C22" s="44" t="s">
        <v>460</v>
      </c>
      <c r="D22" s="75"/>
      <c r="E22" s="59" t="e">
        <f t="shared" si="0"/>
        <v>#DIV/0!</v>
      </c>
    </row>
    <row r="23" spans="1:5" x14ac:dyDescent="0.3">
      <c r="A23" s="34" t="s">
        <v>278</v>
      </c>
      <c r="B23" s="34" t="s">
        <v>522</v>
      </c>
      <c r="C23" s="34" t="s">
        <v>523</v>
      </c>
      <c r="D23" s="74"/>
      <c r="E23" s="58" t="e">
        <f t="shared" si="0"/>
        <v>#DIV/0!</v>
      </c>
    </row>
    <row r="24" spans="1:5" x14ac:dyDescent="0.3">
      <c r="A24" s="44" t="s">
        <v>278</v>
      </c>
      <c r="B24" s="44" t="s">
        <v>524</v>
      </c>
      <c r="C24" s="44" t="s">
        <v>525</v>
      </c>
      <c r="D24" s="75"/>
      <c r="E24" s="59" t="e">
        <f t="shared" si="0"/>
        <v>#DIV/0!</v>
      </c>
    </row>
    <row r="25" spans="1:5" x14ac:dyDescent="0.3">
      <c r="A25" s="34" t="s">
        <v>278</v>
      </c>
      <c r="B25" s="34" t="s">
        <v>538</v>
      </c>
      <c r="C25" s="34" t="s">
        <v>539</v>
      </c>
      <c r="D25" s="74"/>
      <c r="E25" s="58" t="e">
        <f t="shared" si="0"/>
        <v>#DIV/0!</v>
      </c>
    </row>
    <row r="26" spans="1:5" x14ac:dyDescent="0.3">
      <c r="A26" s="44" t="s">
        <v>278</v>
      </c>
      <c r="B26" s="44" t="s">
        <v>552</v>
      </c>
      <c r="C26" s="44" t="s">
        <v>553</v>
      </c>
      <c r="D26" s="75"/>
      <c r="E26" s="59" t="e">
        <f t="shared" si="0"/>
        <v>#DIV/0!</v>
      </c>
    </row>
    <row r="27" spans="1:5" x14ac:dyDescent="0.3">
      <c r="A27" s="34" t="s">
        <v>278</v>
      </c>
      <c r="B27" s="34" t="s">
        <v>593</v>
      </c>
      <c r="C27" s="34" t="s">
        <v>594</v>
      </c>
      <c r="D27" s="74"/>
      <c r="E27" s="58" t="e">
        <f t="shared" si="0"/>
        <v>#DIV/0!</v>
      </c>
    </row>
    <row r="28" spans="1:5" x14ac:dyDescent="0.3">
      <c r="A28" s="44" t="s">
        <v>278</v>
      </c>
      <c r="B28" s="44" t="s">
        <v>604</v>
      </c>
      <c r="C28" s="44" t="s">
        <v>605</v>
      </c>
      <c r="D28" s="75"/>
      <c r="E28" s="59" t="e">
        <f t="shared" si="0"/>
        <v>#DIV/0!</v>
      </c>
    </row>
    <row r="29" spans="1:5" x14ac:dyDescent="0.3">
      <c r="A29" s="34" t="s">
        <v>278</v>
      </c>
      <c r="B29" s="34" t="s">
        <v>627</v>
      </c>
      <c r="C29" s="34" t="s">
        <v>628</v>
      </c>
      <c r="D29" s="74"/>
      <c r="E29" s="58" t="e">
        <f t="shared" si="0"/>
        <v>#DIV/0!</v>
      </c>
    </row>
    <row r="30" spans="1:5" x14ac:dyDescent="0.3">
      <c r="A30" s="44" t="s">
        <v>219</v>
      </c>
      <c r="B30" s="44" t="s">
        <v>220</v>
      </c>
      <c r="C30" s="44" t="s">
        <v>221</v>
      </c>
      <c r="D30" s="75"/>
      <c r="E30" s="59" t="e">
        <f t="shared" si="0"/>
        <v>#DIV/0!</v>
      </c>
    </row>
    <row r="31" spans="1:5" x14ac:dyDescent="0.3">
      <c r="A31" s="34" t="s">
        <v>219</v>
      </c>
      <c r="B31" s="34" t="s">
        <v>251</v>
      </c>
      <c r="C31" s="34" t="s">
        <v>252</v>
      </c>
      <c r="D31" s="74"/>
      <c r="E31" s="58" t="e">
        <f t="shared" si="0"/>
        <v>#DIV/0!</v>
      </c>
    </row>
    <row r="32" spans="1:5" x14ac:dyDescent="0.3">
      <c r="A32" s="44" t="s">
        <v>219</v>
      </c>
      <c r="B32" s="44" t="s">
        <v>265</v>
      </c>
      <c r="C32" s="44" t="s">
        <v>266</v>
      </c>
      <c r="D32" s="75"/>
      <c r="E32" s="59" t="e">
        <f t="shared" si="0"/>
        <v>#DIV/0!</v>
      </c>
    </row>
    <row r="33" spans="1:5" x14ac:dyDescent="0.3">
      <c r="A33" s="34" t="s">
        <v>219</v>
      </c>
      <c r="B33" s="34" t="s">
        <v>283</v>
      </c>
      <c r="C33" s="34" t="s">
        <v>284</v>
      </c>
      <c r="D33" s="74"/>
      <c r="E33" s="58" t="e">
        <f t="shared" si="0"/>
        <v>#DIV/0!</v>
      </c>
    </row>
    <row r="34" spans="1:5" x14ac:dyDescent="0.3">
      <c r="A34" s="44" t="s">
        <v>219</v>
      </c>
      <c r="B34" s="44" t="s">
        <v>285</v>
      </c>
      <c r="C34" s="44" t="s">
        <v>286</v>
      </c>
      <c r="D34" s="75"/>
      <c r="E34" s="59" t="e">
        <f t="shared" si="0"/>
        <v>#DIV/0!</v>
      </c>
    </row>
    <row r="35" spans="1:5" x14ac:dyDescent="0.3">
      <c r="A35" s="34" t="s">
        <v>219</v>
      </c>
      <c r="B35" s="34" t="s">
        <v>290</v>
      </c>
      <c r="C35" s="34" t="s">
        <v>291</v>
      </c>
      <c r="D35" s="74"/>
      <c r="E35" s="58" t="e">
        <f t="shared" si="0"/>
        <v>#DIV/0!</v>
      </c>
    </row>
    <row r="36" spans="1:5" x14ac:dyDescent="0.3">
      <c r="A36" s="44" t="s">
        <v>219</v>
      </c>
      <c r="B36" s="44" t="s">
        <v>309</v>
      </c>
      <c r="C36" s="44" t="s">
        <v>310</v>
      </c>
      <c r="D36" s="75"/>
      <c r="E36" s="59" t="e">
        <f t="shared" si="0"/>
        <v>#DIV/0!</v>
      </c>
    </row>
    <row r="37" spans="1:5" x14ac:dyDescent="0.3">
      <c r="A37" s="34" t="s">
        <v>219</v>
      </c>
      <c r="B37" s="34" t="s">
        <v>340</v>
      </c>
      <c r="C37" s="34" t="s">
        <v>341</v>
      </c>
      <c r="D37" s="74"/>
      <c r="E37" s="58" t="e">
        <f t="shared" si="0"/>
        <v>#DIV/0!</v>
      </c>
    </row>
    <row r="38" spans="1:5" x14ac:dyDescent="0.3">
      <c r="A38" s="44" t="s">
        <v>219</v>
      </c>
      <c r="B38" s="44" t="s">
        <v>364</v>
      </c>
      <c r="C38" s="44" t="s">
        <v>365</v>
      </c>
      <c r="D38" s="75"/>
      <c r="E38" s="59" t="e">
        <f t="shared" si="0"/>
        <v>#DIV/0!</v>
      </c>
    </row>
    <row r="39" spans="1:5" x14ac:dyDescent="0.3">
      <c r="A39" s="34" t="s">
        <v>219</v>
      </c>
      <c r="B39" s="34" t="s">
        <v>381</v>
      </c>
      <c r="C39" s="34" t="s">
        <v>382</v>
      </c>
      <c r="D39" s="74"/>
      <c r="E39" s="58" t="e">
        <f t="shared" si="0"/>
        <v>#DIV/0!</v>
      </c>
    </row>
    <row r="40" spans="1:5" x14ac:dyDescent="0.3">
      <c r="A40" s="44" t="s">
        <v>219</v>
      </c>
      <c r="B40" s="44" t="s">
        <v>405</v>
      </c>
      <c r="C40" s="44" t="s">
        <v>406</v>
      </c>
      <c r="D40" s="75"/>
      <c r="E40" s="59" t="e">
        <f t="shared" si="0"/>
        <v>#DIV/0!</v>
      </c>
    </row>
    <row r="41" spans="1:5" x14ac:dyDescent="0.3">
      <c r="A41" s="34" t="s">
        <v>219</v>
      </c>
      <c r="B41" s="34" t="s">
        <v>417</v>
      </c>
      <c r="C41" s="34" t="s">
        <v>418</v>
      </c>
      <c r="D41" s="74"/>
      <c r="E41" s="58" t="e">
        <f t="shared" si="0"/>
        <v>#DIV/0!</v>
      </c>
    </row>
    <row r="42" spans="1:5" x14ac:dyDescent="0.3">
      <c r="A42" s="44" t="s">
        <v>219</v>
      </c>
      <c r="B42" s="44" t="s">
        <v>450</v>
      </c>
      <c r="C42" s="44" t="s">
        <v>451</v>
      </c>
      <c r="D42" s="75"/>
      <c r="E42" s="59" t="e">
        <f t="shared" si="0"/>
        <v>#DIV/0!</v>
      </c>
    </row>
    <row r="43" spans="1:5" x14ac:dyDescent="0.3">
      <c r="A43" s="34" t="s">
        <v>219</v>
      </c>
      <c r="B43" s="34" t="s">
        <v>461</v>
      </c>
      <c r="C43" s="34" t="s">
        <v>462</v>
      </c>
      <c r="D43" s="74"/>
      <c r="E43" s="58" t="e">
        <f t="shared" si="0"/>
        <v>#DIV/0!</v>
      </c>
    </row>
    <row r="44" spans="1:5" x14ac:dyDescent="0.3">
      <c r="A44" s="44" t="s">
        <v>219</v>
      </c>
      <c r="B44" s="44" t="s">
        <v>466</v>
      </c>
      <c r="C44" s="44" t="s">
        <v>467</v>
      </c>
      <c r="D44" s="75"/>
      <c r="E44" s="59" t="e">
        <f t="shared" si="0"/>
        <v>#DIV/0!</v>
      </c>
    </row>
    <row r="45" spans="1:5" x14ac:dyDescent="0.3">
      <c r="A45" s="34" t="s">
        <v>219</v>
      </c>
      <c r="B45" s="34" t="s">
        <v>468</v>
      </c>
      <c r="C45" s="34" t="s">
        <v>469</v>
      </c>
      <c r="D45" s="74"/>
      <c r="E45" s="58" t="e">
        <f t="shared" si="0"/>
        <v>#DIV/0!</v>
      </c>
    </row>
    <row r="46" spans="1:5" x14ac:dyDescent="0.3">
      <c r="A46" s="44" t="s">
        <v>219</v>
      </c>
      <c r="B46" s="44" t="s">
        <v>470</v>
      </c>
      <c r="C46" s="44" t="s">
        <v>471</v>
      </c>
      <c r="D46" s="75"/>
      <c r="E46" s="59" t="e">
        <f t="shared" si="0"/>
        <v>#DIV/0!</v>
      </c>
    </row>
    <row r="47" spans="1:5" x14ac:dyDescent="0.3">
      <c r="A47" s="34" t="s">
        <v>219</v>
      </c>
      <c r="B47" s="34" t="s">
        <v>526</v>
      </c>
      <c r="C47" s="34" t="s">
        <v>527</v>
      </c>
      <c r="D47" s="74"/>
      <c r="E47" s="58" t="e">
        <f t="shared" si="0"/>
        <v>#DIV/0!</v>
      </c>
    </row>
    <row r="48" spans="1:5" x14ac:dyDescent="0.3">
      <c r="A48" s="44" t="s">
        <v>219</v>
      </c>
      <c r="B48" s="44" t="s">
        <v>531</v>
      </c>
      <c r="C48" s="44" t="s">
        <v>532</v>
      </c>
      <c r="D48" s="75"/>
      <c r="E48" s="59" t="e">
        <f t="shared" si="0"/>
        <v>#DIV/0!</v>
      </c>
    </row>
    <row r="49" spans="1:5" x14ac:dyDescent="0.3">
      <c r="A49" s="34" t="s">
        <v>219</v>
      </c>
      <c r="B49" s="34" t="s">
        <v>534</v>
      </c>
      <c r="C49" s="34" t="s">
        <v>535</v>
      </c>
      <c r="D49" s="74"/>
      <c r="E49" s="58" t="e">
        <f t="shared" si="0"/>
        <v>#DIV/0!</v>
      </c>
    </row>
    <row r="50" spans="1:5" x14ac:dyDescent="0.3">
      <c r="A50" s="44" t="s">
        <v>219</v>
      </c>
      <c r="B50" s="44" t="s">
        <v>595</v>
      </c>
      <c r="C50" s="44" t="s">
        <v>596</v>
      </c>
      <c r="D50" s="75"/>
      <c r="E50" s="59" t="e">
        <f t="shared" si="0"/>
        <v>#DIV/0!</v>
      </c>
    </row>
    <row r="51" spans="1:5" x14ac:dyDescent="0.3">
      <c r="A51" s="34" t="s">
        <v>219</v>
      </c>
      <c r="B51" s="34" t="s">
        <v>614</v>
      </c>
      <c r="C51" s="34" t="s">
        <v>615</v>
      </c>
      <c r="D51" s="74"/>
      <c r="E51" s="58" t="e">
        <f t="shared" si="0"/>
        <v>#DIV/0!</v>
      </c>
    </row>
    <row r="52" spans="1:5" x14ac:dyDescent="0.3">
      <c r="A52" s="44" t="s">
        <v>223</v>
      </c>
      <c r="B52" s="44" t="s">
        <v>224</v>
      </c>
      <c r="C52" s="44" t="s">
        <v>225</v>
      </c>
      <c r="D52" s="75"/>
      <c r="E52" s="59" t="e">
        <f t="shared" si="0"/>
        <v>#DIV/0!</v>
      </c>
    </row>
    <row r="53" spans="1:5" x14ac:dyDescent="0.3">
      <c r="A53" s="34" t="s">
        <v>223</v>
      </c>
      <c r="B53" s="34" t="s">
        <v>227</v>
      </c>
      <c r="C53" s="34" t="s">
        <v>228</v>
      </c>
      <c r="D53" s="74"/>
      <c r="E53" s="58" t="e">
        <f t="shared" si="0"/>
        <v>#DIV/0!</v>
      </c>
    </row>
    <row r="54" spans="1:5" x14ac:dyDescent="0.3">
      <c r="A54" s="44" t="s">
        <v>223</v>
      </c>
      <c r="B54" s="44" t="s">
        <v>288</v>
      </c>
      <c r="C54" s="44" t="s">
        <v>289</v>
      </c>
      <c r="D54" s="75"/>
      <c r="E54" s="59" t="e">
        <f t="shared" si="0"/>
        <v>#DIV/0!</v>
      </c>
    </row>
    <row r="55" spans="1:5" x14ac:dyDescent="0.3">
      <c r="A55" s="34" t="s">
        <v>223</v>
      </c>
      <c r="B55" s="34" t="s">
        <v>383</v>
      </c>
      <c r="C55" s="34" t="s">
        <v>384</v>
      </c>
      <c r="D55" s="74"/>
      <c r="E55" s="58" t="e">
        <f t="shared" si="0"/>
        <v>#DIV/0!</v>
      </c>
    </row>
    <row r="56" spans="1:5" x14ac:dyDescent="0.3">
      <c r="A56" s="44" t="s">
        <v>223</v>
      </c>
      <c r="B56" s="44" t="s">
        <v>396</v>
      </c>
      <c r="C56" s="44" t="s">
        <v>397</v>
      </c>
      <c r="D56" s="75"/>
      <c r="E56" s="59" t="e">
        <f t="shared" si="0"/>
        <v>#DIV/0!</v>
      </c>
    </row>
    <row r="57" spans="1:5" x14ac:dyDescent="0.3">
      <c r="A57" s="34" t="s">
        <v>223</v>
      </c>
      <c r="B57" s="34" t="s">
        <v>575</v>
      </c>
      <c r="C57" s="34" t="s">
        <v>576</v>
      </c>
      <c r="D57" s="74"/>
      <c r="E57" s="58" t="e">
        <f t="shared" si="0"/>
        <v>#DIV/0!</v>
      </c>
    </row>
    <row r="58" spans="1:5" x14ac:dyDescent="0.3">
      <c r="A58" s="44" t="s">
        <v>437</v>
      </c>
      <c r="B58" s="44" t="s">
        <v>438</v>
      </c>
      <c r="C58" s="44" t="s">
        <v>439</v>
      </c>
      <c r="D58" s="75"/>
      <c r="E58" s="59" t="e">
        <f t="shared" si="0"/>
        <v>#DIV/0!</v>
      </c>
    </row>
    <row r="59" spans="1:5" x14ac:dyDescent="0.3">
      <c r="A59" s="34" t="s">
        <v>333</v>
      </c>
      <c r="B59" s="34" t="s">
        <v>334</v>
      </c>
      <c r="C59" s="34" t="s">
        <v>335</v>
      </c>
      <c r="D59" s="74"/>
      <c r="E59" s="58" t="e">
        <f t="shared" si="0"/>
        <v>#DIV/0!</v>
      </c>
    </row>
    <row r="60" spans="1:5" x14ac:dyDescent="0.3">
      <c r="A60" s="44" t="s">
        <v>333</v>
      </c>
      <c r="B60" s="44" t="s">
        <v>369</v>
      </c>
      <c r="C60" s="44" t="s">
        <v>370</v>
      </c>
      <c r="D60" s="75"/>
      <c r="E60" s="59" t="e">
        <f t="shared" si="0"/>
        <v>#DIV/0!</v>
      </c>
    </row>
    <row r="61" spans="1:5" x14ac:dyDescent="0.3">
      <c r="A61" s="34" t="s">
        <v>333</v>
      </c>
      <c r="B61" s="34" t="s">
        <v>375</v>
      </c>
      <c r="C61" s="34" t="s">
        <v>376</v>
      </c>
      <c r="D61" s="74"/>
      <c r="E61" s="58" t="e">
        <f t="shared" si="0"/>
        <v>#DIV/0!</v>
      </c>
    </row>
    <row r="62" spans="1:5" x14ac:dyDescent="0.3">
      <c r="A62" s="44" t="s">
        <v>519</v>
      </c>
      <c r="B62" s="44" t="s">
        <v>520</v>
      </c>
      <c r="C62" s="44" t="s">
        <v>521</v>
      </c>
      <c r="D62" s="75"/>
      <c r="E62" s="59" t="e">
        <f t="shared" si="0"/>
        <v>#DIV/0!</v>
      </c>
    </row>
    <row r="63" spans="1:5" x14ac:dyDescent="0.3">
      <c r="A63" s="34" t="s">
        <v>248</v>
      </c>
      <c r="B63" s="34" t="s">
        <v>249</v>
      </c>
      <c r="C63" s="34" t="s">
        <v>250</v>
      </c>
      <c r="D63" s="74"/>
      <c r="E63" s="58" t="e">
        <f t="shared" si="0"/>
        <v>#DIV/0!</v>
      </c>
    </row>
    <row r="64" spans="1:5" x14ac:dyDescent="0.3">
      <c r="A64" s="44" t="s">
        <v>248</v>
      </c>
      <c r="B64" s="44" t="s">
        <v>300</v>
      </c>
      <c r="C64" s="44" t="s">
        <v>301</v>
      </c>
      <c r="D64" s="75"/>
      <c r="E64" s="59" t="e">
        <f t="shared" si="0"/>
        <v>#DIV/0!</v>
      </c>
    </row>
    <row r="65" spans="1:5" x14ac:dyDescent="0.3">
      <c r="A65" s="34" t="s">
        <v>248</v>
      </c>
      <c r="B65" s="34" t="s">
        <v>329</v>
      </c>
      <c r="C65" s="34" t="s">
        <v>330</v>
      </c>
      <c r="D65" s="74"/>
      <c r="E65" s="58" t="e">
        <f t="shared" si="0"/>
        <v>#DIV/0!</v>
      </c>
    </row>
    <row r="66" spans="1:5" x14ac:dyDescent="0.3">
      <c r="A66" s="44" t="s">
        <v>248</v>
      </c>
      <c r="B66" s="44" t="s">
        <v>345</v>
      </c>
      <c r="C66" s="44" t="s">
        <v>346</v>
      </c>
      <c r="D66" s="75"/>
      <c r="E66" s="59" t="e">
        <f t="shared" si="0"/>
        <v>#DIV/0!</v>
      </c>
    </row>
    <row r="67" spans="1:5" x14ac:dyDescent="0.3">
      <c r="A67" s="34" t="s">
        <v>349</v>
      </c>
      <c r="B67" s="34" t="s">
        <v>350</v>
      </c>
      <c r="C67" s="34" t="s">
        <v>351</v>
      </c>
      <c r="D67" s="74"/>
      <c r="E67" s="58" t="e">
        <f t="shared" si="0"/>
        <v>#DIV/0!</v>
      </c>
    </row>
    <row r="68" spans="1:5" x14ac:dyDescent="0.3">
      <c r="A68" s="44" t="s">
        <v>349</v>
      </c>
      <c r="B68" s="44" t="s">
        <v>497</v>
      </c>
      <c r="C68" s="44" t="s">
        <v>498</v>
      </c>
      <c r="D68" s="75"/>
      <c r="E68" s="59" t="e">
        <f t="shared" ref="E68:E131" si="1">(D68/I$3)</f>
        <v>#DIV/0!</v>
      </c>
    </row>
    <row r="69" spans="1:5" x14ac:dyDescent="0.3">
      <c r="A69" s="34" t="s">
        <v>320</v>
      </c>
      <c r="B69" s="34" t="s">
        <v>321</v>
      </c>
      <c r="C69" s="34" t="s">
        <v>322</v>
      </c>
      <c r="D69" s="74"/>
      <c r="E69" s="58" t="e">
        <f t="shared" si="1"/>
        <v>#DIV/0!</v>
      </c>
    </row>
    <row r="70" spans="1:5" x14ac:dyDescent="0.3">
      <c r="A70" s="44" t="s">
        <v>320</v>
      </c>
      <c r="B70" s="44" t="s">
        <v>429</v>
      </c>
      <c r="C70" s="44" t="s">
        <v>430</v>
      </c>
      <c r="D70" s="75"/>
      <c r="E70" s="59" t="e">
        <f t="shared" si="1"/>
        <v>#DIV/0!</v>
      </c>
    </row>
    <row r="71" spans="1:5" x14ac:dyDescent="0.3">
      <c r="A71" s="34" t="s">
        <v>320</v>
      </c>
      <c r="B71" s="34" t="s">
        <v>474</v>
      </c>
      <c r="C71" s="34" t="s">
        <v>475</v>
      </c>
      <c r="D71" s="74"/>
      <c r="E71" s="58" t="e">
        <f t="shared" si="1"/>
        <v>#DIV/0!</v>
      </c>
    </row>
    <row r="72" spans="1:5" x14ac:dyDescent="0.3">
      <c r="A72" s="44" t="s">
        <v>261</v>
      </c>
      <c r="B72" s="44" t="s">
        <v>262</v>
      </c>
      <c r="C72" s="44" t="s">
        <v>263</v>
      </c>
      <c r="D72" s="75"/>
      <c r="E72" s="59" t="e">
        <f t="shared" si="1"/>
        <v>#DIV/0!</v>
      </c>
    </row>
    <row r="73" spans="1:5" x14ac:dyDescent="0.3">
      <c r="A73" s="34" t="s">
        <v>261</v>
      </c>
      <c r="B73" s="34" t="s">
        <v>267</v>
      </c>
      <c r="C73" s="34" t="s">
        <v>268</v>
      </c>
      <c r="D73" s="74"/>
      <c r="E73" s="58" t="e">
        <f t="shared" si="1"/>
        <v>#DIV/0!</v>
      </c>
    </row>
    <row r="74" spans="1:5" x14ac:dyDescent="0.3">
      <c r="A74" s="44" t="s">
        <v>261</v>
      </c>
      <c r="B74" s="44" t="s">
        <v>379</v>
      </c>
      <c r="C74" s="44" t="s">
        <v>380</v>
      </c>
      <c r="D74" s="75"/>
      <c r="E74" s="59" t="e">
        <f t="shared" si="1"/>
        <v>#DIV/0!</v>
      </c>
    </row>
    <row r="75" spans="1:5" x14ac:dyDescent="0.3">
      <c r="A75" s="34" t="s">
        <v>261</v>
      </c>
      <c r="B75" s="34" t="s">
        <v>415</v>
      </c>
      <c r="C75" s="34" t="s">
        <v>416</v>
      </c>
      <c r="D75" s="74"/>
      <c r="E75" s="58" t="e">
        <f t="shared" si="1"/>
        <v>#DIV/0!</v>
      </c>
    </row>
    <row r="76" spans="1:5" x14ac:dyDescent="0.3">
      <c r="A76" s="44" t="s">
        <v>261</v>
      </c>
      <c r="B76" s="44" t="s">
        <v>421</v>
      </c>
      <c r="C76" s="44" t="s">
        <v>422</v>
      </c>
      <c r="D76" s="75"/>
      <c r="E76" s="59" t="e">
        <f t="shared" si="1"/>
        <v>#DIV/0!</v>
      </c>
    </row>
    <row r="77" spans="1:5" x14ac:dyDescent="0.3">
      <c r="A77" s="34" t="s">
        <v>261</v>
      </c>
      <c r="B77" s="34" t="s">
        <v>423</v>
      </c>
      <c r="C77" s="34" t="s">
        <v>424</v>
      </c>
      <c r="D77" s="74"/>
      <c r="E77" s="58" t="e">
        <f t="shared" si="1"/>
        <v>#DIV/0!</v>
      </c>
    </row>
    <row r="78" spans="1:5" x14ac:dyDescent="0.3">
      <c r="A78" s="44" t="s">
        <v>261</v>
      </c>
      <c r="B78" s="44" t="s">
        <v>488</v>
      </c>
      <c r="C78" s="44" t="s">
        <v>489</v>
      </c>
      <c r="D78" s="75"/>
      <c r="E78" s="59" t="e">
        <f t="shared" si="1"/>
        <v>#DIV/0!</v>
      </c>
    </row>
    <row r="79" spans="1:5" x14ac:dyDescent="0.3">
      <c r="A79" s="34" t="s">
        <v>261</v>
      </c>
      <c r="B79" s="34" t="s">
        <v>504</v>
      </c>
      <c r="C79" s="34" t="s">
        <v>505</v>
      </c>
      <c r="D79" s="74"/>
      <c r="E79" s="58" t="e">
        <f t="shared" si="1"/>
        <v>#DIV/0!</v>
      </c>
    </row>
    <row r="80" spans="1:5" x14ac:dyDescent="0.3">
      <c r="A80" s="44" t="s">
        <v>261</v>
      </c>
      <c r="B80" s="44" t="s">
        <v>555</v>
      </c>
      <c r="C80" s="44" t="s">
        <v>556</v>
      </c>
      <c r="D80" s="75"/>
      <c r="E80" s="59" t="e">
        <f t="shared" si="1"/>
        <v>#DIV/0!</v>
      </c>
    </row>
    <row r="81" spans="1:5" x14ac:dyDescent="0.3">
      <c r="A81" s="34" t="s">
        <v>244</v>
      </c>
      <c r="B81" s="34" t="s">
        <v>245</v>
      </c>
      <c r="C81" s="34" t="s">
        <v>246</v>
      </c>
      <c r="D81" s="74"/>
      <c r="E81" s="58" t="e">
        <f t="shared" si="1"/>
        <v>#DIV/0!</v>
      </c>
    </row>
    <row r="82" spans="1:5" x14ac:dyDescent="0.3">
      <c r="A82" s="44" t="s">
        <v>244</v>
      </c>
      <c r="B82" s="44" t="s">
        <v>255</v>
      </c>
      <c r="C82" s="44" t="s">
        <v>256</v>
      </c>
      <c r="D82" s="75"/>
      <c r="E82" s="59" t="e">
        <f t="shared" si="1"/>
        <v>#DIV/0!</v>
      </c>
    </row>
    <row r="83" spans="1:5" x14ac:dyDescent="0.3">
      <c r="A83" s="34" t="s">
        <v>244</v>
      </c>
      <c r="B83" s="34" t="s">
        <v>281</v>
      </c>
      <c r="C83" s="34" t="s">
        <v>282</v>
      </c>
      <c r="D83" s="74"/>
      <c r="E83" s="58" t="e">
        <f t="shared" si="1"/>
        <v>#DIV/0!</v>
      </c>
    </row>
    <row r="84" spans="1:5" x14ac:dyDescent="0.3">
      <c r="A84" s="44" t="s">
        <v>244</v>
      </c>
      <c r="B84" s="44" t="s">
        <v>312</v>
      </c>
      <c r="C84" s="44" t="s">
        <v>313</v>
      </c>
      <c r="D84" s="75"/>
      <c r="E84" s="59" t="e">
        <f t="shared" si="1"/>
        <v>#DIV/0!</v>
      </c>
    </row>
    <row r="85" spans="1:5" x14ac:dyDescent="0.3">
      <c r="A85" s="34" t="s">
        <v>244</v>
      </c>
      <c r="B85" s="34" t="s">
        <v>316</v>
      </c>
      <c r="C85" s="34" t="s">
        <v>317</v>
      </c>
      <c r="D85" s="74"/>
      <c r="E85" s="58" t="e">
        <f t="shared" si="1"/>
        <v>#DIV/0!</v>
      </c>
    </row>
    <row r="86" spans="1:5" x14ac:dyDescent="0.3">
      <c r="A86" s="44" t="s">
        <v>244</v>
      </c>
      <c r="B86" s="44" t="s">
        <v>352</v>
      </c>
      <c r="C86" s="44" t="s">
        <v>353</v>
      </c>
      <c r="D86" s="75"/>
      <c r="E86" s="59" t="e">
        <f t="shared" si="1"/>
        <v>#DIV/0!</v>
      </c>
    </row>
    <row r="87" spans="1:5" x14ac:dyDescent="0.3">
      <c r="A87" s="34" t="s">
        <v>244</v>
      </c>
      <c r="B87" s="34" t="s">
        <v>356</v>
      </c>
      <c r="C87" s="34" t="s">
        <v>357</v>
      </c>
      <c r="D87" s="74"/>
      <c r="E87" s="58" t="e">
        <f t="shared" si="1"/>
        <v>#DIV/0!</v>
      </c>
    </row>
    <row r="88" spans="1:5" x14ac:dyDescent="0.3">
      <c r="A88" s="44" t="s">
        <v>244</v>
      </c>
      <c r="B88" s="44" t="s">
        <v>419</v>
      </c>
      <c r="C88" s="44" t="s">
        <v>420</v>
      </c>
      <c r="D88" s="75"/>
      <c r="E88" s="59" t="e">
        <f t="shared" si="1"/>
        <v>#DIV/0!</v>
      </c>
    </row>
    <row r="89" spans="1:5" x14ac:dyDescent="0.3">
      <c r="A89" s="34" t="s">
        <v>244</v>
      </c>
      <c r="B89" s="34" t="s">
        <v>490</v>
      </c>
      <c r="C89" s="34" t="s">
        <v>491</v>
      </c>
      <c r="D89" s="74"/>
      <c r="E89" s="58" t="e">
        <f t="shared" si="1"/>
        <v>#DIV/0!</v>
      </c>
    </row>
    <row r="90" spans="1:5" x14ac:dyDescent="0.3">
      <c r="A90" s="44" t="s">
        <v>244</v>
      </c>
      <c r="B90" s="44" t="s">
        <v>536</v>
      </c>
      <c r="C90" s="44" t="s">
        <v>537</v>
      </c>
      <c r="D90" s="75"/>
      <c r="E90" s="59" t="e">
        <f t="shared" si="1"/>
        <v>#DIV/0!</v>
      </c>
    </row>
    <row r="91" spans="1:5" x14ac:dyDescent="0.3">
      <c r="A91" s="34" t="s">
        <v>244</v>
      </c>
      <c r="B91" s="34" t="s">
        <v>587</v>
      </c>
      <c r="C91" s="34" t="s">
        <v>588</v>
      </c>
      <c r="D91" s="74"/>
      <c r="E91" s="58" t="e">
        <f t="shared" si="1"/>
        <v>#DIV/0!</v>
      </c>
    </row>
    <row r="92" spans="1:5" x14ac:dyDescent="0.3">
      <c r="A92" s="44" t="s">
        <v>244</v>
      </c>
      <c r="B92" s="44" t="s">
        <v>597</v>
      </c>
      <c r="C92" s="44" t="s">
        <v>598</v>
      </c>
      <c r="D92" s="75"/>
      <c r="E92" s="59" t="e">
        <f t="shared" si="1"/>
        <v>#DIV/0!</v>
      </c>
    </row>
    <row r="93" spans="1:5" x14ac:dyDescent="0.3">
      <c r="A93" s="34" t="s">
        <v>244</v>
      </c>
      <c r="B93" s="34" t="s">
        <v>621</v>
      </c>
      <c r="C93" s="34" t="s">
        <v>622</v>
      </c>
      <c r="D93" s="74"/>
      <c r="E93" s="58" t="e">
        <f t="shared" si="1"/>
        <v>#DIV/0!</v>
      </c>
    </row>
    <row r="94" spans="1:5" x14ac:dyDescent="0.3">
      <c r="A94" s="44" t="s">
        <v>361</v>
      </c>
      <c r="B94" s="44" t="s">
        <v>362</v>
      </c>
      <c r="C94" s="44" t="s">
        <v>363</v>
      </c>
      <c r="D94" s="75"/>
      <c r="E94" s="59" t="e">
        <f t="shared" si="1"/>
        <v>#DIV/0!</v>
      </c>
    </row>
    <row r="95" spans="1:5" x14ac:dyDescent="0.3">
      <c r="A95" s="34" t="s">
        <v>361</v>
      </c>
      <c r="B95" s="34" t="s">
        <v>410</v>
      </c>
      <c r="C95" s="34" t="s">
        <v>411</v>
      </c>
      <c r="D95" s="74"/>
      <c r="E95" s="58" t="e">
        <f t="shared" si="1"/>
        <v>#DIV/0!</v>
      </c>
    </row>
    <row r="96" spans="1:5" x14ac:dyDescent="0.3">
      <c r="A96" s="44" t="s">
        <v>273</v>
      </c>
      <c r="B96" s="44" t="s">
        <v>274</v>
      </c>
      <c r="C96" s="44" t="s">
        <v>275</v>
      </c>
      <c r="D96" s="75"/>
      <c r="E96" s="59" t="e">
        <f t="shared" si="1"/>
        <v>#DIV/0!</v>
      </c>
    </row>
    <row r="97" spans="1:5" x14ac:dyDescent="0.3">
      <c r="A97" s="34" t="s">
        <v>273</v>
      </c>
      <c r="B97" s="34" t="s">
        <v>276</v>
      </c>
      <c r="C97" s="34" t="s">
        <v>277</v>
      </c>
      <c r="D97" s="74"/>
      <c r="E97" s="58" t="e">
        <f t="shared" si="1"/>
        <v>#DIV/0!</v>
      </c>
    </row>
    <row r="98" spans="1:5" x14ac:dyDescent="0.3">
      <c r="A98" s="44" t="s">
        <v>273</v>
      </c>
      <c r="B98" s="44" t="s">
        <v>295</v>
      </c>
      <c r="C98" s="44" t="s">
        <v>296</v>
      </c>
      <c r="D98" s="75"/>
      <c r="E98" s="59" t="e">
        <f t="shared" si="1"/>
        <v>#DIV/0!</v>
      </c>
    </row>
    <row r="99" spans="1:5" x14ac:dyDescent="0.3">
      <c r="A99" s="34" t="s">
        <v>273</v>
      </c>
      <c r="B99" s="34" t="s">
        <v>303</v>
      </c>
      <c r="C99" s="34" t="s">
        <v>304</v>
      </c>
      <c r="D99" s="74"/>
      <c r="E99" s="58" t="e">
        <f t="shared" si="1"/>
        <v>#DIV/0!</v>
      </c>
    </row>
    <row r="100" spans="1:5" x14ac:dyDescent="0.3">
      <c r="A100" s="44" t="s">
        <v>273</v>
      </c>
      <c r="B100" s="44" t="s">
        <v>326</v>
      </c>
      <c r="C100" s="44" t="s">
        <v>327</v>
      </c>
      <c r="D100" s="75"/>
      <c r="E100" s="59" t="e">
        <f t="shared" si="1"/>
        <v>#DIV/0!</v>
      </c>
    </row>
    <row r="101" spans="1:5" x14ac:dyDescent="0.3">
      <c r="A101" s="34" t="s">
        <v>273</v>
      </c>
      <c r="B101" s="34" t="s">
        <v>331</v>
      </c>
      <c r="C101" s="34" t="s">
        <v>332</v>
      </c>
      <c r="D101" s="74"/>
      <c r="E101" s="58" t="e">
        <f t="shared" si="1"/>
        <v>#DIV/0!</v>
      </c>
    </row>
    <row r="102" spans="1:5" x14ac:dyDescent="0.3">
      <c r="A102" s="44" t="s">
        <v>273</v>
      </c>
      <c r="B102" s="44" t="s">
        <v>336</v>
      </c>
      <c r="C102" s="44" t="s">
        <v>337</v>
      </c>
      <c r="D102" s="75"/>
      <c r="E102" s="59" t="e">
        <f t="shared" si="1"/>
        <v>#DIV/0!</v>
      </c>
    </row>
    <row r="103" spans="1:5" x14ac:dyDescent="0.3">
      <c r="A103" s="34" t="s">
        <v>273</v>
      </c>
      <c r="B103" s="34" t="s">
        <v>338</v>
      </c>
      <c r="C103" s="34" t="s">
        <v>339</v>
      </c>
      <c r="D103" s="74"/>
      <c r="E103" s="58" t="e">
        <f t="shared" si="1"/>
        <v>#DIV/0!</v>
      </c>
    </row>
    <row r="104" spans="1:5" x14ac:dyDescent="0.3">
      <c r="A104" s="44" t="s">
        <v>273</v>
      </c>
      <c r="B104" s="44" t="s">
        <v>347</v>
      </c>
      <c r="C104" s="44" t="s">
        <v>348</v>
      </c>
      <c r="D104" s="75"/>
      <c r="E104" s="59" t="e">
        <f t="shared" si="1"/>
        <v>#DIV/0!</v>
      </c>
    </row>
    <row r="105" spans="1:5" x14ac:dyDescent="0.3">
      <c r="A105" s="34" t="s">
        <v>273</v>
      </c>
      <c r="B105" s="34" t="s">
        <v>354</v>
      </c>
      <c r="C105" s="34" t="s">
        <v>355</v>
      </c>
      <c r="D105" s="74"/>
      <c r="E105" s="58" t="e">
        <f t="shared" si="1"/>
        <v>#DIV/0!</v>
      </c>
    </row>
    <row r="106" spans="1:5" x14ac:dyDescent="0.3">
      <c r="A106" s="44" t="s">
        <v>273</v>
      </c>
      <c r="B106" s="44" t="s">
        <v>358</v>
      </c>
      <c r="C106" s="44" t="s">
        <v>359</v>
      </c>
      <c r="D106" s="75"/>
      <c r="E106" s="59" t="e">
        <f t="shared" si="1"/>
        <v>#DIV/0!</v>
      </c>
    </row>
    <row r="107" spans="1:5" x14ac:dyDescent="0.3">
      <c r="A107" s="34" t="s">
        <v>273</v>
      </c>
      <c r="B107" s="34" t="s">
        <v>371</v>
      </c>
      <c r="C107" s="34" t="s">
        <v>372</v>
      </c>
      <c r="D107" s="74"/>
      <c r="E107" s="58" t="e">
        <f t="shared" si="1"/>
        <v>#DIV/0!</v>
      </c>
    </row>
    <row r="108" spans="1:5" x14ac:dyDescent="0.3">
      <c r="A108" s="44" t="s">
        <v>273</v>
      </c>
      <c r="B108" s="44" t="s">
        <v>373</v>
      </c>
      <c r="C108" s="44" t="s">
        <v>374</v>
      </c>
      <c r="D108" s="75"/>
      <c r="E108" s="59" t="e">
        <f t="shared" si="1"/>
        <v>#DIV/0!</v>
      </c>
    </row>
    <row r="109" spans="1:5" x14ac:dyDescent="0.3">
      <c r="A109" s="34" t="s">
        <v>273</v>
      </c>
      <c r="B109" s="34" t="s">
        <v>377</v>
      </c>
      <c r="C109" s="34" t="s">
        <v>378</v>
      </c>
      <c r="D109" s="74"/>
      <c r="E109" s="58" t="e">
        <f t="shared" si="1"/>
        <v>#DIV/0!</v>
      </c>
    </row>
    <row r="110" spans="1:5" x14ac:dyDescent="0.3">
      <c r="A110" s="44" t="s">
        <v>273</v>
      </c>
      <c r="B110" s="44" t="s">
        <v>385</v>
      </c>
      <c r="C110" s="44" t="s">
        <v>386</v>
      </c>
      <c r="D110" s="75"/>
      <c r="E110" s="59" t="e">
        <f t="shared" si="1"/>
        <v>#DIV/0!</v>
      </c>
    </row>
    <row r="111" spans="1:5" x14ac:dyDescent="0.3">
      <c r="A111" s="34" t="s">
        <v>273</v>
      </c>
      <c r="B111" s="34" t="s">
        <v>393</v>
      </c>
      <c r="C111" s="34" t="s">
        <v>394</v>
      </c>
      <c r="D111" s="74"/>
      <c r="E111" s="58" t="e">
        <f t="shared" si="1"/>
        <v>#DIV/0!</v>
      </c>
    </row>
    <row r="112" spans="1:5" x14ac:dyDescent="0.3">
      <c r="A112" s="44" t="s">
        <v>273</v>
      </c>
      <c r="B112" s="44" t="s">
        <v>398</v>
      </c>
      <c r="C112" s="44" t="s">
        <v>399</v>
      </c>
      <c r="D112" s="75"/>
      <c r="E112" s="59" t="e">
        <f t="shared" si="1"/>
        <v>#DIV/0!</v>
      </c>
    </row>
    <row r="113" spans="1:5" x14ac:dyDescent="0.3">
      <c r="A113" s="34" t="s">
        <v>273</v>
      </c>
      <c r="B113" s="34" t="s">
        <v>408</v>
      </c>
      <c r="C113" s="34" t="s">
        <v>409</v>
      </c>
      <c r="D113" s="74"/>
      <c r="E113" s="58" t="e">
        <f t="shared" si="1"/>
        <v>#DIV/0!</v>
      </c>
    </row>
    <row r="114" spans="1:5" x14ac:dyDescent="0.3">
      <c r="A114" s="44" t="s">
        <v>273</v>
      </c>
      <c r="B114" s="44" t="s">
        <v>426</v>
      </c>
      <c r="C114" s="44" t="s">
        <v>427</v>
      </c>
      <c r="D114" s="75"/>
      <c r="E114" s="59" t="e">
        <f t="shared" si="1"/>
        <v>#DIV/0!</v>
      </c>
    </row>
    <row r="115" spans="1:5" x14ac:dyDescent="0.3">
      <c r="A115" s="34" t="s">
        <v>273</v>
      </c>
      <c r="B115" s="34" t="s">
        <v>448</v>
      </c>
      <c r="C115" s="34" t="s">
        <v>449</v>
      </c>
      <c r="D115" s="74"/>
      <c r="E115" s="58" t="e">
        <f t="shared" si="1"/>
        <v>#DIV/0!</v>
      </c>
    </row>
    <row r="116" spans="1:5" x14ac:dyDescent="0.3">
      <c r="A116" s="44" t="s">
        <v>273</v>
      </c>
      <c r="B116" s="44" t="s">
        <v>472</v>
      </c>
      <c r="C116" s="44" t="s">
        <v>473</v>
      </c>
      <c r="D116" s="75"/>
      <c r="E116" s="59" t="e">
        <f t="shared" si="1"/>
        <v>#DIV/0!</v>
      </c>
    </row>
    <row r="117" spans="1:5" x14ac:dyDescent="0.3">
      <c r="A117" s="34" t="s">
        <v>273</v>
      </c>
      <c r="B117" s="34" t="s">
        <v>477</v>
      </c>
      <c r="C117" s="34" t="s">
        <v>478</v>
      </c>
      <c r="D117" s="74"/>
      <c r="E117" s="58" t="e">
        <f t="shared" si="1"/>
        <v>#DIV/0!</v>
      </c>
    </row>
    <row r="118" spans="1:5" x14ac:dyDescent="0.3">
      <c r="A118" s="44" t="s">
        <v>273</v>
      </c>
      <c r="B118" s="44" t="s">
        <v>479</v>
      </c>
      <c r="C118" s="44" t="s">
        <v>480</v>
      </c>
      <c r="D118" s="75"/>
      <c r="E118" s="59" t="e">
        <f t="shared" si="1"/>
        <v>#DIV/0!</v>
      </c>
    </row>
    <row r="119" spans="1:5" x14ac:dyDescent="0.3">
      <c r="A119" s="34" t="s">
        <v>273</v>
      </c>
      <c r="B119" s="34" t="s">
        <v>485</v>
      </c>
      <c r="C119" s="34" t="s">
        <v>486</v>
      </c>
      <c r="D119" s="74"/>
      <c r="E119" s="58" t="e">
        <f t="shared" si="1"/>
        <v>#DIV/0!</v>
      </c>
    </row>
    <row r="120" spans="1:5" x14ac:dyDescent="0.3">
      <c r="A120" s="44" t="s">
        <v>273</v>
      </c>
      <c r="B120" s="44" t="s">
        <v>492</v>
      </c>
      <c r="C120" s="44" t="s">
        <v>493</v>
      </c>
      <c r="D120" s="75"/>
      <c r="E120" s="59" t="e">
        <f t="shared" si="1"/>
        <v>#DIV/0!</v>
      </c>
    </row>
    <row r="121" spans="1:5" x14ac:dyDescent="0.3">
      <c r="A121" s="34" t="s">
        <v>273</v>
      </c>
      <c r="B121" s="34" t="s">
        <v>512</v>
      </c>
      <c r="C121" s="34" t="s">
        <v>513</v>
      </c>
      <c r="D121" s="74"/>
      <c r="E121" s="58" t="e">
        <f t="shared" si="1"/>
        <v>#DIV/0!</v>
      </c>
    </row>
    <row r="122" spans="1:5" x14ac:dyDescent="0.3">
      <c r="A122" s="44" t="s">
        <v>273</v>
      </c>
      <c r="B122" s="44" t="s">
        <v>516</v>
      </c>
      <c r="C122" s="44" t="s">
        <v>517</v>
      </c>
      <c r="D122" s="75"/>
      <c r="E122" s="59" t="e">
        <f t="shared" si="1"/>
        <v>#DIV/0!</v>
      </c>
    </row>
    <row r="123" spans="1:5" x14ac:dyDescent="0.3">
      <c r="A123" s="34" t="s">
        <v>273</v>
      </c>
      <c r="B123" s="34" t="s">
        <v>529</v>
      </c>
      <c r="C123" s="34" t="s">
        <v>530</v>
      </c>
      <c r="D123" s="74"/>
      <c r="E123" s="58" t="e">
        <f t="shared" si="1"/>
        <v>#DIV/0!</v>
      </c>
    </row>
    <row r="124" spans="1:5" x14ac:dyDescent="0.3">
      <c r="A124" s="44" t="s">
        <v>273</v>
      </c>
      <c r="B124" s="44" t="s">
        <v>550</v>
      </c>
      <c r="C124" s="44" t="s">
        <v>551</v>
      </c>
      <c r="D124" s="75"/>
      <c r="E124" s="59" t="e">
        <f t="shared" si="1"/>
        <v>#DIV/0!</v>
      </c>
    </row>
    <row r="125" spans="1:5" x14ac:dyDescent="0.3">
      <c r="A125" s="34" t="s">
        <v>273</v>
      </c>
      <c r="B125" s="34" t="s">
        <v>557</v>
      </c>
      <c r="C125" s="34" t="s">
        <v>558</v>
      </c>
      <c r="D125" s="74"/>
      <c r="E125" s="58" t="e">
        <f t="shared" si="1"/>
        <v>#DIV/0!</v>
      </c>
    </row>
    <row r="126" spans="1:5" x14ac:dyDescent="0.3">
      <c r="A126" s="44" t="s">
        <v>273</v>
      </c>
      <c r="B126" s="44" t="s">
        <v>559</v>
      </c>
      <c r="C126" s="44" t="s">
        <v>560</v>
      </c>
      <c r="D126" s="75"/>
      <c r="E126" s="59" t="e">
        <f t="shared" si="1"/>
        <v>#DIV/0!</v>
      </c>
    </row>
    <row r="127" spans="1:5" x14ac:dyDescent="0.3">
      <c r="A127" s="34" t="s">
        <v>273</v>
      </c>
      <c r="B127" s="34" t="s">
        <v>573</v>
      </c>
      <c r="C127" s="34" t="s">
        <v>574</v>
      </c>
      <c r="D127" s="74"/>
      <c r="E127" s="58" t="e">
        <f t="shared" si="1"/>
        <v>#DIV/0!</v>
      </c>
    </row>
    <row r="128" spans="1:5" x14ac:dyDescent="0.3">
      <c r="A128" s="44" t="s">
        <v>273</v>
      </c>
      <c r="B128" s="44" t="s">
        <v>577</v>
      </c>
      <c r="C128" s="44" t="s">
        <v>578</v>
      </c>
      <c r="D128" s="75"/>
      <c r="E128" s="59" t="e">
        <f t="shared" si="1"/>
        <v>#DIV/0!</v>
      </c>
    </row>
    <row r="129" spans="1:5" x14ac:dyDescent="0.3">
      <c r="A129" s="34" t="s">
        <v>273</v>
      </c>
      <c r="B129" s="34" t="s">
        <v>579</v>
      </c>
      <c r="C129" s="34" t="s">
        <v>580</v>
      </c>
      <c r="D129" s="74"/>
      <c r="E129" s="58" t="e">
        <f t="shared" si="1"/>
        <v>#DIV/0!</v>
      </c>
    </row>
    <row r="130" spans="1:5" x14ac:dyDescent="0.3">
      <c r="A130" s="44" t="s">
        <v>273</v>
      </c>
      <c r="B130" s="44" t="s">
        <v>582</v>
      </c>
      <c r="C130" s="44" t="s">
        <v>583</v>
      </c>
      <c r="D130" s="75"/>
      <c r="E130" s="59" t="e">
        <f t="shared" si="1"/>
        <v>#DIV/0!</v>
      </c>
    </row>
    <row r="131" spans="1:5" x14ac:dyDescent="0.3">
      <c r="A131" s="34" t="s">
        <v>273</v>
      </c>
      <c r="B131" s="34" t="s">
        <v>585</v>
      </c>
      <c r="C131" s="34" t="s">
        <v>586</v>
      </c>
      <c r="D131" s="74"/>
      <c r="E131" s="58" t="e">
        <f t="shared" si="1"/>
        <v>#DIV/0!</v>
      </c>
    </row>
    <row r="132" spans="1:5" x14ac:dyDescent="0.3">
      <c r="A132" s="44" t="s">
        <v>273</v>
      </c>
      <c r="B132" s="44" t="s">
        <v>602</v>
      </c>
      <c r="C132" s="44" t="s">
        <v>603</v>
      </c>
      <c r="D132" s="75"/>
      <c r="E132" s="59" t="e">
        <f t="shared" ref="E132:E168" si="2">(D132/I$3)</f>
        <v>#DIV/0!</v>
      </c>
    </row>
    <row r="133" spans="1:5" x14ac:dyDescent="0.3">
      <c r="A133" s="34" t="s">
        <v>273</v>
      </c>
      <c r="B133" s="34" t="s">
        <v>607</v>
      </c>
      <c r="C133" s="34" t="s">
        <v>608</v>
      </c>
      <c r="D133" s="74"/>
      <c r="E133" s="58" t="e">
        <f t="shared" si="2"/>
        <v>#DIV/0!</v>
      </c>
    </row>
    <row r="134" spans="1:5" x14ac:dyDescent="0.3">
      <c r="A134" s="44" t="s">
        <v>273</v>
      </c>
      <c r="B134" s="44" t="s">
        <v>609</v>
      </c>
      <c r="C134" s="44" t="s">
        <v>610</v>
      </c>
      <c r="D134" s="75"/>
      <c r="E134" s="59" t="e">
        <f t="shared" si="2"/>
        <v>#DIV/0!</v>
      </c>
    </row>
    <row r="135" spans="1:5" x14ac:dyDescent="0.3">
      <c r="A135" s="34" t="s">
        <v>273</v>
      </c>
      <c r="B135" s="34" t="s">
        <v>619</v>
      </c>
      <c r="C135" s="34" t="s">
        <v>620</v>
      </c>
      <c r="D135" s="74"/>
      <c r="E135" s="58" t="e">
        <f t="shared" si="2"/>
        <v>#DIV/0!</v>
      </c>
    </row>
    <row r="136" spans="1:5" x14ac:dyDescent="0.3">
      <c r="A136" s="44" t="s">
        <v>273</v>
      </c>
      <c r="B136" s="44" t="s">
        <v>623</v>
      </c>
      <c r="C136" s="44" t="s">
        <v>624</v>
      </c>
      <c r="D136" s="75"/>
      <c r="E136" s="59" t="e">
        <f t="shared" si="2"/>
        <v>#DIV/0!</v>
      </c>
    </row>
    <row r="137" spans="1:5" x14ac:dyDescent="0.3">
      <c r="A137" s="34" t="s">
        <v>547</v>
      </c>
      <c r="B137" s="34" t="s">
        <v>548</v>
      </c>
      <c r="C137" s="34" t="s">
        <v>549</v>
      </c>
      <c r="D137" s="74"/>
      <c r="E137" s="58" t="e">
        <f t="shared" si="2"/>
        <v>#DIV/0!</v>
      </c>
    </row>
    <row r="138" spans="1:5" x14ac:dyDescent="0.3">
      <c r="A138" s="44" t="s">
        <v>547</v>
      </c>
      <c r="B138" s="44" t="s">
        <v>572</v>
      </c>
      <c r="C138" s="44"/>
      <c r="D138" s="75"/>
      <c r="E138" s="59" t="e">
        <f t="shared" si="2"/>
        <v>#DIV/0!</v>
      </c>
    </row>
    <row r="139" spans="1:5" x14ac:dyDescent="0.3">
      <c r="A139" s="34" t="s">
        <v>547</v>
      </c>
      <c r="B139" s="34" t="s">
        <v>612</v>
      </c>
      <c r="C139" s="34" t="s">
        <v>613</v>
      </c>
      <c r="D139" s="74"/>
      <c r="E139" s="58" t="e">
        <f t="shared" si="2"/>
        <v>#DIV/0!</v>
      </c>
    </row>
    <row r="140" spans="1:5" x14ac:dyDescent="0.3">
      <c r="A140" s="44" t="s">
        <v>547</v>
      </c>
      <c r="B140" s="44" t="s">
        <v>616</v>
      </c>
      <c r="C140" s="44" t="s">
        <v>617</v>
      </c>
      <c r="D140" s="75"/>
      <c r="E140" s="59" t="e">
        <f t="shared" si="2"/>
        <v>#DIV/0!</v>
      </c>
    </row>
    <row r="141" spans="1:5" x14ac:dyDescent="0.3">
      <c r="A141" s="34" t="s">
        <v>434</v>
      </c>
      <c r="B141" s="34" t="s">
        <v>435</v>
      </c>
      <c r="C141" s="34" t="s">
        <v>436</v>
      </c>
      <c r="D141" s="74"/>
      <c r="E141" s="58" t="e">
        <f t="shared" si="2"/>
        <v>#DIV/0!</v>
      </c>
    </row>
    <row r="142" spans="1:5" x14ac:dyDescent="0.3">
      <c r="A142" s="44" t="s">
        <v>434</v>
      </c>
      <c r="B142" s="44" t="s">
        <v>541</v>
      </c>
      <c r="C142" s="44" t="s">
        <v>542</v>
      </c>
      <c r="D142" s="75"/>
      <c r="E142" s="59" t="e">
        <f t="shared" si="2"/>
        <v>#DIV/0!</v>
      </c>
    </row>
    <row r="143" spans="1:5" x14ac:dyDescent="0.3">
      <c r="A143" s="34" t="s">
        <v>507</v>
      </c>
      <c r="B143" s="34" t="s">
        <v>508</v>
      </c>
      <c r="C143" s="34" t="s">
        <v>509</v>
      </c>
      <c r="D143" s="74"/>
      <c r="E143" s="58" t="e">
        <f t="shared" si="2"/>
        <v>#DIV/0!</v>
      </c>
    </row>
    <row r="144" spans="1:5" x14ac:dyDescent="0.3">
      <c r="A144" s="44" t="s">
        <v>507</v>
      </c>
      <c r="B144" s="44" t="s">
        <v>562</v>
      </c>
      <c r="C144" s="44" t="s">
        <v>563</v>
      </c>
      <c r="D144" s="75"/>
      <c r="E144" s="59" t="e">
        <f t="shared" si="2"/>
        <v>#DIV/0!</v>
      </c>
    </row>
    <row r="145" spans="1:5" x14ac:dyDescent="0.3">
      <c r="A145" s="34" t="s">
        <v>241</v>
      </c>
      <c r="B145" s="34" t="s">
        <v>242</v>
      </c>
      <c r="C145" s="34" t="s">
        <v>243</v>
      </c>
      <c r="D145" s="74"/>
      <c r="E145" s="58" t="e">
        <f t="shared" si="2"/>
        <v>#DIV/0!</v>
      </c>
    </row>
    <row r="146" spans="1:5" x14ac:dyDescent="0.3">
      <c r="A146" s="44" t="s">
        <v>241</v>
      </c>
      <c r="B146" s="44" t="s">
        <v>258</v>
      </c>
      <c r="C146" s="44" t="s">
        <v>259</v>
      </c>
      <c r="D146" s="75"/>
      <c r="E146" s="59" t="e">
        <f t="shared" si="2"/>
        <v>#DIV/0!</v>
      </c>
    </row>
    <row r="147" spans="1:5" x14ac:dyDescent="0.3">
      <c r="A147" s="34" t="s">
        <v>241</v>
      </c>
      <c r="B147" s="34" t="s">
        <v>314</v>
      </c>
      <c r="C147" s="34" t="s">
        <v>315</v>
      </c>
      <c r="D147" s="74"/>
      <c r="E147" s="58" t="e">
        <f t="shared" si="2"/>
        <v>#DIV/0!</v>
      </c>
    </row>
    <row r="148" spans="1:5" x14ac:dyDescent="0.3">
      <c r="A148" s="44" t="s">
        <v>241</v>
      </c>
      <c r="B148" s="44" t="s">
        <v>323</v>
      </c>
      <c r="C148" s="44" t="s">
        <v>324</v>
      </c>
      <c r="D148" s="75"/>
      <c r="E148" s="59" t="e">
        <f t="shared" si="2"/>
        <v>#DIV/0!</v>
      </c>
    </row>
    <row r="149" spans="1:5" x14ac:dyDescent="0.3">
      <c r="A149" s="34" t="s">
        <v>241</v>
      </c>
      <c r="B149" s="34" t="s">
        <v>366</v>
      </c>
      <c r="C149" s="34" t="s">
        <v>367</v>
      </c>
      <c r="D149" s="74"/>
      <c r="E149" s="58" t="e">
        <f t="shared" si="2"/>
        <v>#DIV/0!</v>
      </c>
    </row>
    <row r="150" spans="1:5" x14ac:dyDescent="0.3">
      <c r="A150" s="44" t="s">
        <v>241</v>
      </c>
      <c r="B150" s="44" t="s">
        <v>443</v>
      </c>
      <c r="C150" s="44" t="s">
        <v>444</v>
      </c>
      <c r="D150" s="75"/>
      <c r="E150" s="59" t="e">
        <f t="shared" si="2"/>
        <v>#DIV/0!</v>
      </c>
    </row>
    <row r="151" spans="1:5" x14ac:dyDescent="0.3">
      <c r="A151" s="34" t="s">
        <v>241</v>
      </c>
      <c r="B151" s="34" t="s">
        <v>453</v>
      </c>
      <c r="C151" s="34" t="s">
        <v>454</v>
      </c>
      <c r="D151" s="74"/>
      <c r="E151" s="58" t="e">
        <f t="shared" si="2"/>
        <v>#DIV/0!</v>
      </c>
    </row>
    <row r="152" spans="1:5" x14ac:dyDescent="0.3">
      <c r="A152" s="44" t="s">
        <v>241</v>
      </c>
      <c r="B152" s="44" t="s">
        <v>494</v>
      </c>
      <c r="C152" s="44" t="s">
        <v>495</v>
      </c>
      <c r="D152" s="75"/>
      <c r="E152" s="59" t="e">
        <f t="shared" si="2"/>
        <v>#DIV/0!</v>
      </c>
    </row>
    <row r="153" spans="1:5" x14ac:dyDescent="0.3">
      <c r="A153" s="34" t="s">
        <v>241</v>
      </c>
      <c r="B153" s="34" t="s">
        <v>514</v>
      </c>
      <c r="C153" s="34" t="s">
        <v>515</v>
      </c>
      <c r="D153" s="74"/>
      <c r="E153" s="58" t="e">
        <f t="shared" si="2"/>
        <v>#DIV/0!</v>
      </c>
    </row>
    <row r="154" spans="1:5" x14ac:dyDescent="0.3">
      <c r="A154" s="44" t="s">
        <v>241</v>
      </c>
      <c r="B154" s="44" t="s">
        <v>564</v>
      </c>
      <c r="C154" s="44" t="s">
        <v>565</v>
      </c>
      <c r="D154" s="75"/>
      <c r="E154" s="59" t="e">
        <f t="shared" si="2"/>
        <v>#DIV/0!</v>
      </c>
    </row>
    <row r="155" spans="1:5" x14ac:dyDescent="0.3">
      <c r="A155" s="34" t="s">
        <v>241</v>
      </c>
      <c r="B155" s="34" t="s">
        <v>566</v>
      </c>
      <c r="C155" s="34" t="s">
        <v>567</v>
      </c>
      <c r="D155" s="74"/>
      <c r="E155" s="58" t="e">
        <f t="shared" si="2"/>
        <v>#DIV/0!</v>
      </c>
    </row>
    <row r="156" spans="1:5" x14ac:dyDescent="0.3">
      <c r="A156" s="44" t="s">
        <v>241</v>
      </c>
      <c r="B156" s="44" t="s">
        <v>589</v>
      </c>
      <c r="C156" s="44" t="s">
        <v>590</v>
      </c>
      <c r="D156" s="75"/>
      <c r="E156" s="59" t="e">
        <f t="shared" si="2"/>
        <v>#DIV/0!</v>
      </c>
    </row>
    <row r="157" spans="1:5" x14ac:dyDescent="0.3">
      <c r="A157" s="34" t="s">
        <v>241</v>
      </c>
      <c r="B157" s="34" t="s">
        <v>591</v>
      </c>
      <c r="C157" s="34" t="s">
        <v>592</v>
      </c>
      <c r="D157" s="74"/>
      <c r="E157" s="58" t="e">
        <f t="shared" si="2"/>
        <v>#DIV/0!</v>
      </c>
    </row>
    <row r="158" spans="1:5" x14ac:dyDescent="0.3">
      <c r="A158" s="44" t="s">
        <v>241</v>
      </c>
      <c r="B158" s="44" t="s">
        <v>600</v>
      </c>
      <c r="C158" s="44" t="s">
        <v>601</v>
      </c>
      <c r="D158" s="75"/>
      <c r="E158" s="59" t="e">
        <f t="shared" si="2"/>
        <v>#DIV/0!</v>
      </c>
    </row>
    <row r="159" spans="1:5" x14ac:dyDescent="0.3">
      <c r="A159" s="34" t="s">
        <v>241</v>
      </c>
      <c r="B159" s="34" t="s">
        <v>625</v>
      </c>
      <c r="C159" s="34" t="s">
        <v>626</v>
      </c>
      <c r="D159" s="74"/>
      <c r="E159" s="58" t="e">
        <f t="shared" si="2"/>
        <v>#DIV/0!</v>
      </c>
    </row>
    <row r="160" spans="1:5" x14ac:dyDescent="0.3">
      <c r="A160" s="44" t="s">
        <v>500</v>
      </c>
      <c r="B160" s="44" t="s">
        <v>501</v>
      </c>
      <c r="C160" s="44" t="s">
        <v>502</v>
      </c>
      <c r="D160" s="75"/>
      <c r="E160" s="59" t="e">
        <f t="shared" si="2"/>
        <v>#DIV/0!</v>
      </c>
    </row>
    <row r="161" spans="1:5" x14ac:dyDescent="0.3">
      <c r="A161" s="34" t="s">
        <v>412</v>
      </c>
      <c r="B161" s="34" t="s">
        <v>413</v>
      </c>
      <c r="C161" s="34" t="s">
        <v>414</v>
      </c>
      <c r="D161" s="74"/>
      <c r="E161" s="58" t="e">
        <f t="shared" si="2"/>
        <v>#DIV/0!</v>
      </c>
    </row>
    <row r="162" spans="1:5" x14ac:dyDescent="0.3">
      <c r="A162" s="44" t="s">
        <v>412</v>
      </c>
      <c r="B162" s="44" t="s">
        <v>431</v>
      </c>
      <c r="C162" s="44" t="s">
        <v>432</v>
      </c>
      <c r="D162" s="75"/>
      <c r="E162" s="59" t="e">
        <f t="shared" si="2"/>
        <v>#DIV/0!</v>
      </c>
    </row>
    <row r="163" spans="1:5" x14ac:dyDescent="0.3">
      <c r="A163" s="34" t="s">
        <v>412</v>
      </c>
      <c r="B163" s="34" t="s">
        <v>510</v>
      </c>
      <c r="C163" s="34" t="s">
        <v>511</v>
      </c>
      <c r="D163" s="74"/>
      <c r="E163" s="58" t="e">
        <f t="shared" si="2"/>
        <v>#DIV/0!</v>
      </c>
    </row>
    <row r="164" spans="1:5" x14ac:dyDescent="0.3">
      <c r="A164" s="44" t="s">
        <v>297</v>
      </c>
      <c r="B164" s="44" t="s">
        <v>298</v>
      </c>
      <c r="C164" s="44" t="s">
        <v>299</v>
      </c>
      <c r="D164" s="75"/>
      <c r="E164" s="59" t="e">
        <f t="shared" si="2"/>
        <v>#DIV/0!</v>
      </c>
    </row>
    <row r="165" spans="1:5" x14ac:dyDescent="0.3">
      <c r="A165" s="34" t="s">
        <v>297</v>
      </c>
      <c r="B165" s="34" t="s">
        <v>305</v>
      </c>
      <c r="C165" s="34" t="s">
        <v>306</v>
      </c>
      <c r="D165" s="74"/>
      <c r="E165" s="58" t="e">
        <f t="shared" si="2"/>
        <v>#DIV/0!</v>
      </c>
    </row>
    <row r="166" spans="1:5" x14ac:dyDescent="0.3">
      <c r="A166" s="44" t="s">
        <v>297</v>
      </c>
      <c r="B166" s="44" t="s">
        <v>463</v>
      </c>
      <c r="C166" s="44" t="s">
        <v>464</v>
      </c>
      <c r="D166" s="75"/>
      <c r="E166" s="59" t="e">
        <f t="shared" si="2"/>
        <v>#DIV/0!</v>
      </c>
    </row>
    <row r="167" spans="1:5" x14ac:dyDescent="0.3">
      <c r="A167" s="34" t="s">
        <v>387</v>
      </c>
      <c r="B167" s="34" t="s">
        <v>388</v>
      </c>
      <c r="C167" s="34" t="s">
        <v>389</v>
      </c>
      <c r="D167" s="74"/>
      <c r="E167" s="58" t="e">
        <f t="shared" si="2"/>
        <v>#DIV/0!</v>
      </c>
    </row>
    <row r="168" spans="1:5" x14ac:dyDescent="0.3">
      <c r="A168" s="44" t="s">
        <v>342</v>
      </c>
      <c r="B168" s="44" t="s">
        <v>343</v>
      </c>
      <c r="C168" s="44" t="s">
        <v>344</v>
      </c>
      <c r="D168" s="75"/>
      <c r="E168" s="59" t="e">
        <f t="shared" si="2"/>
        <v>#DIV/0!</v>
      </c>
    </row>
  </sheetData>
  <sheetProtection algorithmName="SHA-512" hashValue="oi6eBUATk8YGuKcNHaIUxq8B+evIENZYOq2MnTk0XEFUaY5qXn6202wqqMioelcryMP3VMFtKEBYCJkXM9G5Cw==" saltValue="PYeFmXOAi7iR5WCPftZYnA==" spinCount="100000" sheet="1" objects="1" scenarios="1"/>
  <mergeCells count="1">
    <mergeCell ref="A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2FA9-95DA-472D-95E6-44EDAA26D15E}">
  <dimension ref="A1:I168"/>
  <sheetViews>
    <sheetView tabSelected="1" topLeftCell="B1" workbookViewId="0">
      <selection activeCell="H6" sqref="H6"/>
    </sheetView>
  </sheetViews>
  <sheetFormatPr defaultColWidth="14.77734375" defaultRowHeight="15.6" x14ac:dyDescent="0.3"/>
  <cols>
    <col min="1" max="1" width="14.77734375" style="31"/>
    <col min="2" max="2" width="29.109375" style="31" bestFit="1" customWidth="1"/>
    <col min="3" max="3" width="27.77734375" style="31" bestFit="1" customWidth="1"/>
    <col min="4" max="4" width="22.44140625" style="31" bestFit="1" customWidth="1"/>
    <col min="5" max="5" width="22.109375" style="31" bestFit="1" customWidth="1"/>
    <col min="6" max="6" width="14.77734375" style="31"/>
    <col min="7" max="7" width="34.109375" style="31" bestFit="1" customWidth="1"/>
    <col min="8" max="8" width="34.33203125" style="31" bestFit="1" customWidth="1"/>
    <col min="9" max="9" width="30.77734375" style="31" bestFit="1" customWidth="1"/>
    <col min="10" max="16384" width="14.77734375" style="31"/>
  </cols>
  <sheetData>
    <row r="1" spans="1:9" ht="36" x14ac:dyDescent="0.35">
      <c r="A1" s="102" t="s">
        <v>83</v>
      </c>
      <c r="B1" s="102"/>
      <c r="C1" s="102"/>
      <c r="D1" s="47" t="s">
        <v>198</v>
      </c>
      <c r="E1" s="47" t="s">
        <v>199</v>
      </c>
    </row>
    <row r="2" spans="1:9" x14ac:dyDescent="0.3">
      <c r="A2" s="43" t="s">
        <v>632</v>
      </c>
      <c r="B2" s="42" t="s">
        <v>630</v>
      </c>
      <c r="C2" s="45" t="s">
        <v>167</v>
      </c>
      <c r="D2" s="45" t="s">
        <v>201</v>
      </c>
      <c r="E2" s="46" t="s">
        <v>656</v>
      </c>
    </row>
    <row r="3" spans="1:9" ht="18" x14ac:dyDescent="0.35">
      <c r="A3" s="34" t="s">
        <v>238</v>
      </c>
      <c r="B3" s="34" t="s">
        <v>239</v>
      </c>
      <c r="C3" s="34" t="s">
        <v>240</v>
      </c>
      <c r="D3" s="74"/>
      <c r="E3" s="58" t="e">
        <f>(D3/I$3)</f>
        <v>#DIV/0!</v>
      </c>
      <c r="H3" s="54" t="s">
        <v>197</v>
      </c>
      <c r="I3" s="56">
        <f>SUM(D3:D168)</f>
        <v>0</v>
      </c>
    </row>
    <row r="4" spans="1:9" ht="18" x14ac:dyDescent="0.35">
      <c r="A4" s="44" t="s">
        <v>238</v>
      </c>
      <c r="B4" s="44" t="s">
        <v>544</v>
      </c>
      <c r="C4" s="44" t="s">
        <v>545</v>
      </c>
      <c r="D4" s="75"/>
      <c r="E4" s="59" t="e">
        <f t="shared" ref="E4:E67" si="0">(D4/I$3)</f>
        <v>#DIV/0!</v>
      </c>
      <c r="H4" s="54" t="s">
        <v>658</v>
      </c>
      <c r="I4" s="56" t="e">
        <f>SUM(E5+E6+E7+E8+E10+E14+E16+E17+E18+E20+E21+E22+E25+E26+E27+E29+E31+E32+E35+E37+E38+E41+E48+E63+E64+E65+E66+E71+E75+E84+E88+E91+E96+E100+E102+E103+E104+E105+E110+E111+E112+E115+E116+E117+E122+E123+E124+E127+E128+E129+E130+E133+E150+E152+E153+E154+E157)</f>
        <v>#DIV/0!</v>
      </c>
    </row>
    <row r="5" spans="1:9" ht="18" x14ac:dyDescent="0.35">
      <c r="A5" s="34" t="s">
        <v>568</v>
      </c>
      <c r="B5" s="34" t="s">
        <v>569</v>
      </c>
      <c r="C5" s="34" t="s">
        <v>570</v>
      </c>
      <c r="D5" s="74"/>
      <c r="E5" s="58" t="e">
        <f t="shared" si="0"/>
        <v>#DIV/0!</v>
      </c>
      <c r="H5" s="54" t="s">
        <v>659</v>
      </c>
      <c r="I5" s="56" t="e">
        <f>SUM(E30+E33+E34+E39+E40+E42+E43+E44+E46+E47+E49+E51+E59+E61+E82+E83+E85+E87+E106+E161)</f>
        <v>#DIV/0!</v>
      </c>
    </row>
    <row r="6" spans="1:9" ht="18" x14ac:dyDescent="0.35">
      <c r="A6" s="44" t="s">
        <v>269</v>
      </c>
      <c r="B6" s="44" t="s">
        <v>270</v>
      </c>
      <c r="C6" s="44" t="s">
        <v>271</v>
      </c>
      <c r="D6" s="75"/>
      <c r="E6" s="59" t="e">
        <f t="shared" si="0"/>
        <v>#DIV/0!</v>
      </c>
      <c r="H6" s="54" t="s">
        <v>200</v>
      </c>
      <c r="I6" s="56" t="e">
        <f>I4-I5</f>
        <v>#DIV/0!</v>
      </c>
    </row>
    <row r="7" spans="1:9" ht="18" x14ac:dyDescent="0.35">
      <c r="A7" s="34" t="s">
        <v>212</v>
      </c>
      <c r="B7" s="34" t="s">
        <v>213</v>
      </c>
      <c r="C7" s="34" t="s">
        <v>214</v>
      </c>
      <c r="D7" s="74"/>
      <c r="E7" s="58" t="e">
        <f t="shared" si="0"/>
        <v>#DIV/0!</v>
      </c>
      <c r="H7" s="54" t="s">
        <v>652</v>
      </c>
      <c r="I7" s="56" t="e">
        <f>IF(I6&gt;=0.299,"Meets Expectation",(IF(I6&lt;=-0.047,"Does Not Meet Expectation","Partially Meets Expectation")))</f>
        <v>#DIV/0!</v>
      </c>
    </row>
    <row r="8" spans="1:9" x14ac:dyDescent="0.3">
      <c r="A8" s="44" t="s">
        <v>445</v>
      </c>
      <c r="B8" s="44" t="s">
        <v>446</v>
      </c>
      <c r="C8" s="44" t="s">
        <v>447</v>
      </c>
      <c r="D8" s="75"/>
      <c r="E8" s="59" t="e">
        <f t="shared" si="0"/>
        <v>#DIV/0!</v>
      </c>
    </row>
    <row r="9" spans="1:9" x14ac:dyDescent="0.3">
      <c r="A9" s="34" t="s">
        <v>234</v>
      </c>
      <c r="B9" s="34" t="s">
        <v>235</v>
      </c>
      <c r="C9" s="34" t="s">
        <v>236</v>
      </c>
      <c r="D9" s="74"/>
      <c r="E9" s="58" t="e">
        <f t="shared" si="0"/>
        <v>#DIV/0!</v>
      </c>
    </row>
    <row r="10" spans="1:9" ht="18" x14ac:dyDescent="0.35">
      <c r="A10" s="44" t="s">
        <v>234</v>
      </c>
      <c r="B10" s="44" t="s">
        <v>307</v>
      </c>
      <c r="C10" s="44" t="s">
        <v>308</v>
      </c>
      <c r="D10" s="75"/>
      <c r="E10" s="59" t="e">
        <f t="shared" si="0"/>
        <v>#DIV/0!</v>
      </c>
      <c r="I10" s="55"/>
    </row>
    <row r="11" spans="1:9" x14ac:dyDescent="0.3">
      <c r="A11" s="34" t="s">
        <v>234</v>
      </c>
      <c r="B11" s="34" t="s">
        <v>401</v>
      </c>
      <c r="C11" s="34" t="s">
        <v>402</v>
      </c>
      <c r="D11" s="74"/>
      <c r="E11" s="58" t="e">
        <f t="shared" si="0"/>
        <v>#DIV/0!</v>
      </c>
    </row>
    <row r="12" spans="1:9" x14ac:dyDescent="0.3">
      <c r="A12" s="44" t="s">
        <v>234</v>
      </c>
      <c r="B12" s="44" t="s">
        <v>482</v>
      </c>
      <c r="C12" s="44" t="s">
        <v>483</v>
      </c>
      <c r="D12" s="75"/>
      <c r="E12" s="59" t="e">
        <f t="shared" si="0"/>
        <v>#DIV/0!</v>
      </c>
    </row>
    <row r="13" spans="1:9" x14ac:dyDescent="0.3">
      <c r="A13" s="34" t="s">
        <v>230</v>
      </c>
      <c r="B13" s="34" t="s">
        <v>231</v>
      </c>
      <c r="C13" s="34" t="s">
        <v>232</v>
      </c>
      <c r="D13" s="74"/>
      <c r="E13" s="58" t="e">
        <f t="shared" si="0"/>
        <v>#DIV/0!</v>
      </c>
    </row>
    <row r="14" spans="1:9" x14ac:dyDescent="0.3">
      <c r="A14" s="44" t="s">
        <v>278</v>
      </c>
      <c r="B14" s="44" t="s">
        <v>279</v>
      </c>
      <c r="C14" s="44" t="s">
        <v>280</v>
      </c>
      <c r="D14" s="75"/>
      <c r="E14" s="59" t="e">
        <f t="shared" si="0"/>
        <v>#DIV/0!</v>
      </c>
    </row>
    <row r="15" spans="1:9" x14ac:dyDescent="0.3">
      <c r="A15" s="34" t="s">
        <v>278</v>
      </c>
      <c r="B15" s="34" t="s">
        <v>293</v>
      </c>
      <c r="C15" s="34" t="s">
        <v>294</v>
      </c>
      <c r="D15" s="74"/>
      <c r="E15" s="58" t="e">
        <f t="shared" si="0"/>
        <v>#DIV/0!</v>
      </c>
    </row>
    <row r="16" spans="1:9" x14ac:dyDescent="0.3">
      <c r="A16" s="44" t="s">
        <v>278</v>
      </c>
      <c r="B16" s="44" t="s">
        <v>318</v>
      </c>
      <c r="C16" s="44" t="s">
        <v>319</v>
      </c>
      <c r="D16" s="75"/>
      <c r="E16" s="59" t="e">
        <f t="shared" si="0"/>
        <v>#DIV/0!</v>
      </c>
    </row>
    <row r="17" spans="1:5" x14ac:dyDescent="0.3">
      <c r="A17" s="34" t="s">
        <v>278</v>
      </c>
      <c r="B17" s="34" t="s">
        <v>391</v>
      </c>
      <c r="C17" s="34" t="s">
        <v>392</v>
      </c>
      <c r="D17" s="74"/>
      <c r="E17" s="58" t="e">
        <f t="shared" si="0"/>
        <v>#DIV/0!</v>
      </c>
    </row>
    <row r="18" spans="1:5" x14ac:dyDescent="0.3">
      <c r="A18" s="44" t="s">
        <v>278</v>
      </c>
      <c r="B18" s="44" t="s">
        <v>403</v>
      </c>
      <c r="C18" s="44" t="s">
        <v>404</v>
      </c>
      <c r="D18" s="75"/>
      <c r="E18" s="59" t="e">
        <f t="shared" si="0"/>
        <v>#DIV/0!</v>
      </c>
    </row>
    <row r="19" spans="1:5" x14ac:dyDescent="0.3">
      <c r="A19" s="34" t="s">
        <v>278</v>
      </c>
      <c r="B19" s="34" t="s">
        <v>440</v>
      </c>
      <c r="C19" s="34" t="s">
        <v>441</v>
      </c>
      <c r="D19" s="74"/>
      <c r="E19" s="58" t="e">
        <f t="shared" si="0"/>
        <v>#DIV/0!</v>
      </c>
    </row>
    <row r="20" spans="1:5" x14ac:dyDescent="0.3">
      <c r="A20" s="44" t="s">
        <v>278</v>
      </c>
      <c r="B20" s="44" t="s">
        <v>442</v>
      </c>
      <c r="C20" s="44" t="s">
        <v>631</v>
      </c>
      <c r="D20" s="75"/>
      <c r="E20" s="59" t="e">
        <f t="shared" si="0"/>
        <v>#DIV/0!</v>
      </c>
    </row>
    <row r="21" spans="1:5" x14ac:dyDescent="0.3">
      <c r="A21" s="34" t="s">
        <v>278</v>
      </c>
      <c r="B21" s="34" t="s">
        <v>456</v>
      </c>
      <c r="C21" s="34" t="s">
        <v>457</v>
      </c>
      <c r="D21" s="74"/>
      <c r="E21" s="58" t="e">
        <f t="shared" si="0"/>
        <v>#DIV/0!</v>
      </c>
    </row>
    <row r="22" spans="1:5" x14ac:dyDescent="0.3">
      <c r="A22" s="44" t="s">
        <v>278</v>
      </c>
      <c r="B22" s="44" t="s">
        <v>459</v>
      </c>
      <c r="C22" s="44" t="s">
        <v>460</v>
      </c>
      <c r="D22" s="75"/>
      <c r="E22" s="59" t="e">
        <f t="shared" si="0"/>
        <v>#DIV/0!</v>
      </c>
    </row>
    <row r="23" spans="1:5" x14ac:dyDescent="0.3">
      <c r="A23" s="34" t="s">
        <v>278</v>
      </c>
      <c r="B23" s="34" t="s">
        <v>522</v>
      </c>
      <c r="C23" s="34" t="s">
        <v>523</v>
      </c>
      <c r="D23" s="74"/>
      <c r="E23" s="58" t="e">
        <f t="shared" si="0"/>
        <v>#DIV/0!</v>
      </c>
    </row>
    <row r="24" spans="1:5" x14ac:dyDescent="0.3">
      <c r="A24" s="44" t="s">
        <v>278</v>
      </c>
      <c r="B24" s="44" t="s">
        <v>524</v>
      </c>
      <c r="C24" s="44" t="s">
        <v>525</v>
      </c>
      <c r="D24" s="75"/>
      <c r="E24" s="59" t="e">
        <f t="shared" si="0"/>
        <v>#DIV/0!</v>
      </c>
    </row>
    <row r="25" spans="1:5" x14ac:dyDescent="0.3">
      <c r="A25" s="34" t="s">
        <v>278</v>
      </c>
      <c r="B25" s="34" t="s">
        <v>538</v>
      </c>
      <c r="C25" s="34" t="s">
        <v>539</v>
      </c>
      <c r="D25" s="74"/>
      <c r="E25" s="58" t="e">
        <f t="shared" si="0"/>
        <v>#DIV/0!</v>
      </c>
    </row>
    <row r="26" spans="1:5" x14ac:dyDescent="0.3">
      <c r="A26" s="44" t="s">
        <v>278</v>
      </c>
      <c r="B26" s="44" t="s">
        <v>552</v>
      </c>
      <c r="C26" s="44" t="s">
        <v>553</v>
      </c>
      <c r="D26" s="75"/>
      <c r="E26" s="59" t="e">
        <f t="shared" si="0"/>
        <v>#DIV/0!</v>
      </c>
    </row>
    <row r="27" spans="1:5" x14ac:dyDescent="0.3">
      <c r="A27" s="34" t="s">
        <v>278</v>
      </c>
      <c r="B27" s="34" t="s">
        <v>593</v>
      </c>
      <c r="C27" s="34" t="s">
        <v>594</v>
      </c>
      <c r="D27" s="74"/>
      <c r="E27" s="58" t="e">
        <f t="shared" si="0"/>
        <v>#DIV/0!</v>
      </c>
    </row>
    <row r="28" spans="1:5" x14ac:dyDescent="0.3">
      <c r="A28" s="44" t="s">
        <v>278</v>
      </c>
      <c r="B28" s="44" t="s">
        <v>604</v>
      </c>
      <c r="C28" s="44" t="s">
        <v>605</v>
      </c>
      <c r="D28" s="75"/>
      <c r="E28" s="59" t="e">
        <f t="shared" si="0"/>
        <v>#DIV/0!</v>
      </c>
    </row>
    <row r="29" spans="1:5" x14ac:dyDescent="0.3">
      <c r="A29" s="34" t="s">
        <v>278</v>
      </c>
      <c r="B29" s="34" t="s">
        <v>627</v>
      </c>
      <c r="C29" s="34" t="s">
        <v>628</v>
      </c>
      <c r="D29" s="74"/>
      <c r="E29" s="58" t="e">
        <f t="shared" si="0"/>
        <v>#DIV/0!</v>
      </c>
    </row>
    <row r="30" spans="1:5" x14ac:dyDescent="0.3">
      <c r="A30" s="44" t="s">
        <v>219</v>
      </c>
      <c r="B30" s="44" t="s">
        <v>220</v>
      </c>
      <c r="C30" s="44" t="s">
        <v>221</v>
      </c>
      <c r="D30" s="75"/>
      <c r="E30" s="59" t="e">
        <f t="shared" si="0"/>
        <v>#DIV/0!</v>
      </c>
    </row>
    <row r="31" spans="1:5" x14ac:dyDescent="0.3">
      <c r="A31" s="34" t="s">
        <v>219</v>
      </c>
      <c r="B31" s="34" t="s">
        <v>251</v>
      </c>
      <c r="C31" s="34" t="s">
        <v>252</v>
      </c>
      <c r="D31" s="74"/>
      <c r="E31" s="58" t="e">
        <f t="shared" si="0"/>
        <v>#DIV/0!</v>
      </c>
    </row>
    <row r="32" spans="1:5" x14ac:dyDescent="0.3">
      <c r="A32" s="44" t="s">
        <v>219</v>
      </c>
      <c r="B32" s="44" t="s">
        <v>265</v>
      </c>
      <c r="C32" s="44" t="s">
        <v>266</v>
      </c>
      <c r="D32" s="75"/>
      <c r="E32" s="59" t="e">
        <f t="shared" si="0"/>
        <v>#DIV/0!</v>
      </c>
    </row>
    <row r="33" spans="1:5" x14ac:dyDescent="0.3">
      <c r="A33" s="34" t="s">
        <v>219</v>
      </c>
      <c r="B33" s="34" t="s">
        <v>283</v>
      </c>
      <c r="C33" s="34" t="s">
        <v>284</v>
      </c>
      <c r="D33" s="74"/>
      <c r="E33" s="58" t="e">
        <f t="shared" si="0"/>
        <v>#DIV/0!</v>
      </c>
    </row>
    <row r="34" spans="1:5" x14ac:dyDescent="0.3">
      <c r="A34" s="44" t="s">
        <v>219</v>
      </c>
      <c r="B34" s="44" t="s">
        <v>285</v>
      </c>
      <c r="C34" s="44" t="s">
        <v>286</v>
      </c>
      <c r="D34" s="75"/>
      <c r="E34" s="59" t="e">
        <f t="shared" si="0"/>
        <v>#DIV/0!</v>
      </c>
    </row>
    <row r="35" spans="1:5" x14ac:dyDescent="0.3">
      <c r="A35" s="34" t="s">
        <v>219</v>
      </c>
      <c r="B35" s="34" t="s">
        <v>290</v>
      </c>
      <c r="C35" s="34" t="s">
        <v>291</v>
      </c>
      <c r="D35" s="74"/>
      <c r="E35" s="58" t="e">
        <f t="shared" si="0"/>
        <v>#DIV/0!</v>
      </c>
    </row>
    <row r="36" spans="1:5" x14ac:dyDescent="0.3">
      <c r="A36" s="44" t="s">
        <v>219</v>
      </c>
      <c r="B36" s="44" t="s">
        <v>309</v>
      </c>
      <c r="C36" s="44" t="s">
        <v>310</v>
      </c>
      <c r="D36" s="75"/>
      <c r="E36" s="59" t="e">
        <f t="shared" si="0"/>
        <v>#DIV/0!</v>
      </c>
    </row>
    <row r="37" spans="1:5" x14ac:dyDescent="0.3">
      <c r="A37" s="34" t="s">
        <v>219</v>
      </c>
      <c r="B37" s="34" t="s">
        <v>340</v>
      </c>
      <c r="C37" s="34" t="s">
        <v>341</v>
      </c>
      <c r="D37" s="74"/>
      <c r="E37" s="58" t="e">
        <f t="shared" si="0"/>
        <v>#DIV/0!</v>
      </c>
    </row>
    <row r="38" spans="1:5" x14ac:dyDescent="0.3">
      <c r="A38" s="44" t="s">
        <v>219</v>
      </c>
      <c r="B38" s="44" t="s">
        <v>364</v>
      </c>
      <c r="C38" s="44" t="s">
        <v>365</v>
      </c>
      <c r="D38" s="75"/>
      <c r="E38" s="59" t="e">
        <f t="shared" si="0"/>
        <v>#DIV/0!</v>
      </c>
    </row>
    <row r="39" spans="1:5" x14ac:dyDescent="0.3">
      <c r="A39" s="34" t="s">
        <v>219</v>
      </c>
      <c r="B39" s="34" t="s">
        <v>381</v>
      </c>
      <c r="C39" s="34" t="s">
        <v>382</v>
      </c>
      <c r="D39" s="74"/>
      <c r="E39" s="58" t="e">
        <f t="shared" si="0"/>
        <v>#DIV/0!</v>
      </c>
    </row>
    <row r="40" spans="1:5" x14ac:dyDescent="0.3">
      <c r="A40" s="44" t="s">
        <v>219</v>
      </c>
      <c r="B40" s="44" t="s">
        <v>405</v>
      </c>
      <c r="C40" s="44" t="s">
        <v>406</v>
      </c>
      <c r="D40" s="75"/>
      <c r="E40" s="59" t="e">
        <f t="shared" si="0"/>
        <v>#DIV/0!</v>
      </c>
    </row>
    <row r="41" spans="1:5" x14ac:dyDescent="0.3">
      <c r="A41" s="34" t="s">
        <v>219</v>
      </c>
      <c r="B41" s="34" t="s">
        <v>417</v>
      </c>
      <c r="C41" s="34" t="s">
        <v>418</v>
      </c>
      <c r="D41" s="74"/>
      <c r="E41" s="58" t="e">
        <f t="shared" si="0"/>
        <v>#DIV/0!</v>
      </c>
    </row>
    <row r="42" spans="1:5" x14ac:dyDescent="0.3">
      <c r="A42" s="44" t="s">
        <v>219</v>
      </c>
      <c r="B42" s="44" t="s">
        <v>450</v>
      </c>
      <c r="C42" s="44" t="s">
        <v>451</v>
      </c>
      <c r="D42" s="75"/>
      <c r="E42" s="59" t="e">
        <f t="shared" si="0"/>
        <v>#DIV/0!</v>
      </c>
    </row>
    <row r="43" spans="1:5" x14ac:dyDescent="0.3">
      <c r="A43" s="34" t="s">
        <v>219</v>
      </c>
      <c r="B43" s="34" t="s">
        <v>461</v>
      </c>
      <c r="C43" s="34" t="s">
        <v>462</v>
      </c>
      <c r="D43" s="74"/>
      <c r="E43" s="58" t="e">
        <f t="shared" si="0"/>
        <v>#DIV/0!</v>
      </c>
    </row>
    <row r="44" spans="1:5" x14ac:dyDescent="0.3">
      <c r="A44" s="44" t="s">
        <v>219</v>
      </c>
      <c r="B44" s="44" t="s">
        <v>466</v>
      </c>
      <c r="C44" s="44" t="s">
        <v>467</v>
      </c>
      <c r="D44" s="75"/>
      <c r="E44" s="59" t="e">
        <f t="shared" si="0"/>
        <v>#DIV/0!</v>
      </c>
    </row>
    <row r="45" spans="1:5" x14ac:dyDescent="0.3">
      <c r="A45" s="34" t="s">
        <v>219</v>
      </c>
      <c r="B45" s="34" t="s">
        <v>468</v>
      </c>
      <c r="C45" s="34" t="s">
        <v>469</v>
      </c>
      <c r="D45" s="74"/>
      <c r="E45" s="58" t="e">
        <f t="shared" si="0"/>
        <v>#DIV/0!</v>
      </c>
    </row>
    <row r="46" spans="1:5" x14ac:dyDescent="0.3">
      <c r="A46" s="44" t="s">
        <v>219</v>
      </c>
      <c r="B46" s="44" t="s">
        <v>470</v>
      </c>
      <c r="C46" s="44" t="s">
        <v>471</v>
      </c>
      <c r="D46" s="75"/>
      <c r="E46" s="59" t="e">
        <f t="shared" si="0"/>
        <v>#DIV/0!</v>
      </c>
    </row>
    <row r="47" spans="1:5" x14ac:dyDescent="0.3">
      <c r="A47" s="34" t="s">
        <v>219</v>
      </c>
      <c r="B47" s="34" t="s">
        <v>526</v>
      </c>
      <c r="C47" s="34" t="s">
        <v>527</v>
      </c>
      <c r="D47" s="74"/>
      <c r="E47" s="58" t="e">
        <f t="shared" si="0"/>
        <v>#DIV/0!</v>
      </c>
    </row>
    <row r="48" spans="1:5" x14ac:dyDescent="0.3">
      <c r="A48" s="44" t="s">
        <v>219</v>
      </c>
      <c r="B48" s="44" t="s">
        <v>531</v>
      </c>
      <c r="C48" s="44" t="s">
        <v>532</v>
      </c>
      <c r="D48" s="75"/>
      <c r="E48" s="59" t="e">
        <f t="shared" si="0"/>
        <v>#DIV/0!</v>
      </c>
    </row>
    <row r="49" spans="1:5" x14ac:dyDescent="0.3">
      <c r="A49" s="34" t="s">
        <v>219</v>
      </c>
      <c r="B49" s="34" t="s">
        <v>534</v>
      </c>
      <c r="C49" s="34" t="s">
        <v>535</v>
      </c>
      <c r="D49" s="74"/>
      <c r="E49" s="58" t="e">
        <f t="shared" si="0"/>
        <v>#DIV/0!</v>
      </c>
    </row>
    <row r="50" spans="1:5" x14ac:dyDescent="0.3">
      <c r="A50" s="44" t="s">
        <v>219</v>
      </c>
      <c r="B50" s="44" t="s">
        <v>595</v>
      </c>
      <c r="C50" s="44" t="s">
        <v>596</v>
      </c>
      <c r="D50" s="75"/>
      <c r="E50" s="59" t="e">
        <f t="shared" si="0"/>
        <v>#DIV/0!</v>
      </c>
    </row>
    <row r="51" spans="1:5" x14ac:dyDescent="0.3">
      <c r="A51" s="34" t="s">
        <v>219</v>
      </c>
      <c r="B51" s="34" t="s">
        <v>614</v>
      </c>
      <c r="C51" s="34" t="s">
        <v>615</v>
      </c>
      <c r="D51" s="74"/>
      <c r="E51" s="58" t="e">
        <f t="shared" si="0"/>
        <v>#DIV/0!</v>
      </c>
    </row>
    <row r="52" spans="1:5" x14ac:dyDescent="0.3">
      <c r="A52" s="44" t="s">
        <v>223</v>
      </c>
      <c r="B52" s="44" t="s">
        <v>224</v>
      </c>
      <c r="C52" s="44" t="s">
        <v>225</v>
      </c>
      <c r="D52" s="75"/>
      <c r="E52" s="59" t="e">
        <f t="shared" si="0"/>
        <v>#DIV/0!</v>
      </c>
    </row>
    <row r="53" spans="1:5" x14ac:dyDescent="0.3">
      <c r="A53" s="34" t="s">
        <v>223</v>
      </c>
      <c r="B53" s="34" t="s">
        <v>227</v>
      </c>
      <c r="C53" s="34" t="s">
        <v>228</v>
      </c>
      <c r="D53" s="74"/>
      <c r="E53" s="58" t="e">
        <f t="shared" si="0"/>
        <v>#DIV/0!</v>
      </c>
    </row>
    <row r="54" spans="1:5" x14ac:dyDescent="0.3">
      <c r="A54" s="44" t="s">
        <v>223</v>
      </c>
      <c r="B54" s="44" t="s">
        <v>288</v>
      </c>
      <c r="C54" s="44" t="s">
        <v>289</v>
      </c>
      <c r="D54" s="75"/>
      <c r="E54" s="59" t="e">
        <f t="shared" si="0"/>
        <v>#DIV/0!</v>
      </c>
    </row>
    <row r="55" spans="1:5" x14ac:dyDescent="0.3">
      <c r="A55" s="34" t="s">
        <v>223</v>
      </c>
      <c r="B55" s="34" t="s">
        <v>383</v>
      </c>
      <c r="C55" s="34" t="s">
        <v>384</v>
      </c>
      <c r="D55" s="74"/>
      <c r="E55" s="58" t="e">
        <f t="shared" si="0"/>
        <v>#DIV/0!</v>
      </c>
    </row>
    <row r="56" spans="1:5" x14ac:dyDescent="0.3">
      <c r="A56" s="44" t="s">
        <v>223</v>
      </c>
      <c r="B56" s="44" t="s">
        <v>396</v>
      </c>
      <c r="C56" s="44" t="s">
        <v>397</v>
      </c>
      <c r="D56" s="75"/>
      <c r="E56" s="59" t="e">
        <f t="shared" si="0"/>
        <v>#DIV/0!</v>
      </c>
    </row>
    <row r="57" spans="1:5" x14ac:dyDescent="0.3">
      <c r="A57" s="34" t="s">
        <v>223</v>
      </c>
      <c r="B57" s="34" t="s">
        <v>575</v>
      </c>
      <c r="C57" s="34" t="s">
        <v>576</v>
      </c>
      <c r="D57" s="74"/>
      <c r="E57" s="58" t="e">
        <f t="shared" si="0"/>
        <v>#DIV/0!</v>
      </c>
    </row>
    <row r="58" spans="1:5" x14ac:dyDescent="0.3">
      <c r="A58" s="44" t="s">
        <v>437</v>
      </c>
      <c r="B58" s="44" t="s">
        <v>438</v>
      </c>
      <c r="C58" s="44" t="s">
        <v>439</v>
      </c>
      <c r="D58" s="75"/>
      <c r="E58" s="59" t="e">
        <f t="shared" si="0"/>
        <v>#DIV/0!</v>
      </c>
    </row>
    <row r="59" spans="1:5" x14ac:dyDescent="0.3">
      <c r="A59" s="34" t="s">
        <v>333</v>
      </c>
      <c r="B59" s="34" t="s">
        <v>334</v>
      </c>
      <c r="C59" s="34" t="s">
        <v>335</v>
      </c>
      <c r="D59" s="74"/>
      <c r="E59" s="58" t="e">
        <f t="shared" si="0"/>
        <v>#DIV/0!</v>
      </c>
    </row>
    <row r="60" spans="1:5" x14ac:dyDescent="0.3">
      <c r="A60" s="44" t="s">
        <v>333</v>
      </c>
      <c r="B60" s="44" t="s">
        <v>369</v>
      </c>
      <c r="C60" s="44" t="s">
        <v>370</v>
      </c>
      <c r="D60" s="75"/>
      <c r="E60" s="59" t="e">
        <f t="shared" si="0"/>
        <v>#DIV/0!</v>
      </c>
    </row>
    <row r="61" spans="1:5" x14ac:dyDescent="0.3">
      <c r="A61" s="34" t="s">
        <v>333</v>
      </c>
      <c r="B61" s="34" t="s">
        <v>375</v>
      </c>
      <c r="C61" s="34" t="s">
        <v>376</v>
      </c>
      <c r="D61" s="74"/>
      <c r="E61" s="58" t="e">
        <f t="shared" si="0"/>
        <v>#DIV/0!</v>
      </c>
    </row>
    <row r="62" spans="1:5" x14ac:dyDescent="0.3">
      <c r="A62" s="44" t="s">
        <v>519</v>
      </c>
      <c r="B62" s="44" t="s">
        <v>520</v>
      </c>
      <c r="C62" s="44" t="s">
        <v>521</v>
      </c>
      <c r="D62" s="75"/>
      <c r="E62" s="59" t="e">
        <f t="shared" si="0"/>
        <v>#DIV/0!</v>
      </c>
    </row>
    <row r="63" spans="1:5" x14ac:dyDescent="0.3">
      <c r="A63" s="34" t="s">
        <v>248</v>
      </c>
      <c r="B63" s="34" t="s">
        <v>249</v>
      </c>
      <c r="C63" s="34" t="s">
        <v>250</v>
      </c>
      <c r="D63" s="74"/>
      <c r="E63" s="58" t="e">
        <f t="shared" si="0"/>
        <v>#DIV/0!</v>
      </c>
    </row>
    <row r="64" spans="1:5" x14ac:dyDescent="0.3">
      <c r="A64" s="44" t="s">
        <v>248</v>
      </c>
      <c r="B64" s="44" t="s">
        <v>300</v>
      </c>
      <c r="C64" s="44" t="s">
        <v>301</v>
      </c>
      <c r="D64" s="75"/>
      <c r="E64" s="59" t="e">
        <f t="shared" si="0"/>
        <v>#DIV/0!</v>
      </c>
    </row>
    <row r="65" spans="1:5" x14ac:dyDescent="0.3">
      <c r="A65" s="34" t="s">
        <v>248</v>
      </c>
      <c r="B65" s="34" t="s">
        <v>329</v>
      </c>
      <c r="C65" s="34" t="s">
        <v>330</v>
      </c>
      <c r="D65" s="74"/>
      <c r="E65" s="58" t="e">
        <f t="shared" si="0"/>
        <v>#DIV/0!</v>
      </c>
    </row>
    <row r="66" spans="1:5" x14ac:dyDescent="0.3">
      <c r="A66" s="44" t="s">
        <v>248</v>
      </c>
      <c r="B66" s="44" t="s">
        <v>345</v>
      </c>
      <c r="C66" s="44" t="s">
        <v>346</v>
      </c>
      <c r="D66" s="75"/>
      <c r="E66" s="59" t="e">
        <f t="shared" si="0"/>
        <v>#DIV/0!</v>
      </c>
    </row>
    <row r="67" spans="1:5" x14ac:dyDescent="0.3">
      <c r="A67" s="34" t="s">
        <v>349</v>
      </c>
      <c r="B67" s="34" t="s">
        <v>350</v>
      </c>
      <c r="C67" s="34" t="s">
        <v>351</v>
      </c>
      <c r="D67" s="74"/>
      <c r="E67" s="58" t="e">
        <f t="shared" si="0"/>
        <v>#DIV/0!</v>
      </c>
    </row>
    <row r="68" spans="1:5" x14ac:dyDescent="0.3">
      <c r="A68" s="44" t="s">
        <v>349</v>
      </c>
      <c r="B68" s="44" t="s">
        <v>497</v>
      </c>
      <c r="C68" s="44" t="s">
        <v>498</v>
      </c>
      <c r="D68" s="75"/>
      <c r="E68" s="59" t="e">
        <f t="shared" ref="E68:E131" si="1">(D68/I$3)</f>
        <v>#DIV/0!</v>
      </c>
    </row>
    <row r="69" spans="1:5" x14ac:dyDescent="0.3">
      <c r="A69" s="34" t="s">
        <v>320</v>
      </c>
      <c r="B69" s="34" t="s">
        <v>321</v>
      </c>
      <c r="C69" s="34" t="s">
        <v>322</v>
      </c>
      <c r="D69" s="74"/>
      <c r="E69" s="58" t="e">
        <f t="shared" si="1"/>
        <v>#DIV/0!</v>
      </c>
    </row>
    <row r="70" spans="1:5" x14ac:dyDescent="0.3">
      <c r="A70" s="44" t="s">
        <v>320</v>
      </c>
      <c r="B70" s="44" t="s">
        <v>429</v>
      </c>
      <c r="C70" s="44" t="s">
        <v>430</v>
      </c>
      <c r="D70" s="75"/>
      <c r="E70" s="59" t="e">
        <f t="shared" si="1"/>
        <v>#DIV/0!</v>
      </c>
    </row>
    <row r="71" spans="1:5" x14ac:dyDescent="0.3">
      <c r="A71" s="34" t="s">
        <v>320</v>
      </c>
      <c r="B71" s="34" t="s">
        <v>474</v>
      </c>
      <c r="C71" s="34" t="s">
        <v>475</v>
      </c>
      <c r="D71" s="74"/>
      <c r="E71" s="58" t="e">
        <f t="shared" si="1"/>
        <v>#DIV/0!</v>
      </c>
    </row>
    <row r="72" spans="1:5" x14ac:dyDescent="0.3">
      <c r="A72" s="44" t="s">
        <v>261</v>
      </c>
      <c r="B72" s="44" t="s">
        <v>262</v>
      </c>
      <c r="C72" s="44" t="s">
        <v>263</v>
      </c>
      <c r="D72" s="75"/>
      <c r="E72" s="59" t="e">
        <f t="shared" si="1"/>
        <v>#DIV/0!</v>
      </c>
    </row>
    <row r="73" spans="1:5" x14ac:dyDescent="0.3">
      <c r="A73" s="34" t="s">
        <v>261</v>
      </c>
      <c r="B73" s="34" t="s">
        <v>267</v>
      </c>
      <c r="C73" s="34" t="s">
        <v>268</v>
      </c>
      <c r="D73" s="74"/>
      <c r="E73" s="58" t="e">
        <f t="shared" si="1"/>
        <v>#DIV/0!</v>
      </c>
    </row>
    <row r="74" spans="1:5" x14ac:dyDescent="0.3">
      <c r="A74" s="44" t="s">
        <v>261</v>
      </c>
      <c r="B74" s="44" t="s">
        <v>379</v>
      </c>
      <c r="C74" s="44" t="s">
        <v>380</v>
      </c>
      <c r="D74" s="75"/>
      <c r="E74" s="59" t="e">
        <f t="shared" si="1"/>
        <v>#DIV/0!</v>
      </c>
    </row>
    <row r="75" spans="1:5" x14ac:dyDescent="0.3">
      <c r="A75" s="34" t="s">
        <v>261</v>
      </c>
      <c r="B75" s="34" t="s">
        <v>415</v>
      </c>
      <c r="C75" s="34" t="s">
        <v>416</v>
      </c>
      <c r="D75" s="74"/>
      <c r="E75" s="58" t="e">
        <f t="shared" si="1"/>
        <v>#DIV/0!</v>
      </c>
    </row>
    <row r="76" spans="1:5" x14ac:dyDescent="0.3">
      <c r="A76" s="44" t="s">
        <v>261</v>
      </c>
      <c r="B76" s="44" t="s">
        <v>421</v>
      </c>
      <c r="C76" s="44" t="s">
        <v>422</v>
      </c>
      <c r="D76" s="75"/>
      <c r="E76" s="59" t="e">
        <f t="shared" si="1"/>
        <v>#DIV/0!</v>
      </c>
    </row>
    <row r="77" spans="1:5" x14ac:dyDescent="0.3">
      <c r="A77" s="34" t="s">
        <v>261</v>
      </c>
      <c r="B77" s="34" t="s">
        <v>423</v>
      </c>
      <c r="C77" s="34" t="s">
        <v>424</v>
      </c>
      <c r="D77" s="74"/>
      <c r="E77" s="58" t="e">
        <f t="shared" si="1"/>
        <v>#DIV/0!</v>
      </c>
    </row>
    <row r="78" spans="1:5" x14ac:dyDescent="0.3">
      <c r="A78" s="44" t="s">
        <v>261</v>
      </c>
      <c r="B78" s="44" t="s">
        <v>488</v>
      </c>
      <c r="C78" s="44" t="s">
        <v>489</v>
      </c>
      <c r="D78" s="75"/>
      <c r="E78" s="59" t="e">
        <f t="shared" si="1"/>
        <v>#DIV/0!</v>
      </c>
    </row>
    <row r="79" spans="1:5" x14ac:dyDescent="0.3">
      <c r="A79" s="34" t="s">
        <v>261</v>
      </c>
      <c r="B79" s="34" t="s">
        <v>504</v>
      </c>
      <c r="C79" s="34" t="s">
        <v>505</v>
      </c>
      <c r="D79" s="74"/>
      <c r="E79" s="58" t="e">
        <f t="shared" si="1"/>
        <v>#DIV/0!</v>
      </c>
    </row>
    <row r="80" spans="1:5" x14ac:dyDescent="0.3">
      <c r="A80" s="44" t="s">
        <v>261</v>
      </c>
      <c r="B80" s="44" t="s">
        <v>555</v>
      </c>
      <c r="C80" s="44" t="s">
        <v>556</v>
      </c>
      <c r="D80" s="75"/>
      <c r="E80" s="59" t="e">
        <f t="shared" si="1"/>
        <v>#DIV/0!</v>
      </c>
    </row>
    <row r="81" spans="1:5" x14ac:dyDescent="0.3">
      <c r="A81" s="34" t="s">
        <v>244</v>
      </c>
      <c r="B81" s="34" t="s">
        <v>245</v>
      </c>
      <c r="C81" s="34" t="s">
        <v>246</v>
      </c>
      <c r="D81" s="74"/>
      <c r="E81" s="58" t="e">
        <f t="shared" si="1"/>
        <v>#DIV/0!</v>
      </c>
    </row>
    <row r="82" spans="1:5" x14ac:dyDescent="0.3">
      <c r="A82" s="44" t="s">
        <v>244</v>
      </c>
      <c r="B82" s="44" t="s">
        <v>255</v>
      </c>
      <c r="C82" s="44" t="s">
        <v>256</v>
      </c>
      <c r="D82" s="75"/>
      <c r="E82" s="59" t="e">
        <f t="shared" si="1"/>
        <v>#DIV/0!</v>
      </c>
    </row>
    <row r="83" spans="1:5" x14ac:dyDescent="0.3">
      <c r="A83" s="34" t="s">
        <v>244</v>
      </c>
      <c r="B83" s="34" t="s">
        <v>281</v>
      </c>
      <c r="C83" s="34" t="s">
        <v>282</v>
      </c>
      <c r="D83" s="74"/>
      <c r="E83" s="58" t="e">
        <f t="shared" si="1"/>
        <v>#DIV/0!</v>
      </c>
    </row>
    <row r="84" spans="1:5" x14ac:dyDescent="0.3">
      <c r="A84" s="44" t="s">
        <v>244</v>
      </c>
      <c r="B84" s="44" t="s">
        <v>312</v>
      </c>
      <c r="C84" s="44" t="s">
        <v>313</v>
      </c>
      <c r="D84" s="75"/>
      <c r="E84" s="59" t="e">
        <f t="shared" si="1"/>
        <v>#DIV/0!</v>
      </c>
    </row>
    <row r="85" spans="1:5" x14ac:dyDescent="0.3">
      <c r="A85" s="34" t="s">
        <v>244</v>
      </c>
      <c r="B85" s="34" t="s">
        <v>316</v>
      </c>
      <c r="C85" s="34" t="s">
        <v>317</v>
      </c>
      <c r="D85" s="74"/>
      <c r="E85" s="58" t="e">
        <f t="shared" si="1"/>
        <v>#DIV/0!</v>
      </c>
    </row>
    <row r="86" spans="1:5" x14ac:dyDescent="0.3">
      <c r="A86" s="44" t="s">
        <v>244</v>
      </c>
      <c r="B86" s="44" t="s">
        <v>352</v>
      </c>
      <c r="C86" s="44" t="s">
        <v>353</v>
      </c>
      <c r="D86" s="75"/>
      <c r="E86" s="59" t="e">
        <f t="shared" si="1"/>
        <v>#DIV/0!</v>
      </c>
    </row>
    <row r="87" spans="1:5" x14ac:dyDescent="0.3">
      <c r="A87" s="34" t="s">
        <v>244</v>
      </c>
      <c r="B87" s="34" t="s">
        <v>356</v>
      </c>
      <c r="C87" s="34" t="s">
        <v>357</v>
      </c>
      <c r="D87" s="74"/>
      <c r="E87" s="58" t="e">
        <f t="shared" si="1"/>
        <v>#DIV/0!</v>
      </c>
    </row>
    <row r="88" spans="1:5" x14ac:dyDescent="0.3">
      <c r="A88" s="44" t="s">
        <v>244</v>
      </c>
      <c r="B88" s="44" t="s">
        <v>419</v>
      </c>
      <c r="C88" s="44" t="s">
        <v>420</v>
      </c>
      <c r="D88" s="75"/>
      <c r="E88" s="59" t="e">
        <f t="shared" si="1"/>
        <v>#DIV/0!</v>
      </c>
    </row>
    <row r="89" spans="1:5" x14ac:dyDescent="0.3">
      <c r="A89" s="34" t="s">
        <v>244</v>
      </c>
      <c r="B89" s="34" t="s">
        <v>490</v>
      </c>
      <c r="C89" s="34" t="s">
        <v>491</v>
      </c>
      <c r="D89" s="74"/>
      <c r="E89" s="58" t="e">
        <f t="shared" si="1"/>
        <v>#DIV/0!</v>
      </c>
    </row>
    <row r="90" spans="1:5" x14ac:dyDescent="0.3">
      <c r="A90" s="44" t="s">
        <v>244</v>
      </c>
      <c r="B90" s="44" t="s">
        <v>536</v>
      </c>
      <c r="C90" s="44" t="s">
        <v>537</v>
      </c>
      <c r="D90" s="75"/>
      <c r="E90" s="59" t="e">
        <f t="shared" si="1"/>
        <v>#DIV/0!</v>
      </c>
    </row>
    <row r="91" spans="1:5" x14ac:dyDescent="0.3">
      <c r="A91" s="34" t="s">
        <v>244</v>
      </c>
      <c r="B91" s="34" t="s">
        <v>587</v>
      </c>
      <c r="C91" s="34" t="s">
        <v>588</v>
      </c>
      <c r="D91" s="74"/>
      <c r="E91" s="58" t="e">
        <f t="shared" si="1"/>
        <v>#DIV/0!</v>
      </c>
    </row>
    <row r="92" spans="1:5" x14ac:dyDescent="0.3">
      <c r="A92" s="44" t="s">
        <v>244</v>
      </c>
      <c r="B92" s="44" t="s">
        <v>597</v>
      </c>
      <c r="C92" s="44" t="s">
        <v>598</v>
      </c>
      <c r="D92" s="75"/>
      <c r="E92" s="59" t="e">
        <f t="shared" si="1"/>
        <v>#DIV/0!</v>
      </c>
    </row>
    <row r="93" spans="1:5" x14ac:dyDescent="0.3">
      <c r="A93" s="34" t="s">
        <v>244</v>
      </c>
      <c r="B93" s="34" t="s">
        <v>621</v>
      </c>
      <c r="C93" s="34" t="s">
        <v>622</v>
      </c>
      <c r="D93" s="74"/>
      <c r="E93" s="58" t="e">
        <f t="shared" si="1"/>
        <v>#DIV/0!</v>
      </c>
    </row>
    <row r="94" spans="1:5" x14ac:dyDescent="0.3">
      <c r="A94" s="44" t="s">
        <v>361</v>
      </c>
      <c r="B94" s="44" t="s">
        <v>362</v>
      </c>
      <c r="C94" s="44" t="s">
        <v>363</v>
      </c>
      <c r="D94" s="75"/>
      <c r="E94" s="59" t="e">
        <f t="shared" si="1"/>
        <v>#DIV/0!</v>
      </c>
    </row>
    <row r="95" spans="1:5" x14ac:dyDescent="0.3">
      <c r="A95" s="34" t="s">
        <v>361</v>
      </c>
      <c r="B95" s="34" t="s">
        <v>410</v>
      </c>
      <c r="C95" s="34" t="s">
        <v>411</v>
      </c>
      <c r="D95" s="74"/>
      <c r="E95" s="58" t="e">
        <f t="shared" si="1"/>
        <v>#DIV/0!</v>
      </c>
    </row>
    <row r="96" spans="1:5" x14ac:dyDescent="0.3">
      <c r="A96" s="44" t="s">
        <v>273</v>
      </c>
      <c r="B96" s="44" t="s">
        <v>274</v>
      </c>
      <c r="C96" s="44" t="s">
        <v>275</v>
      </c>
      <c r="D96" s="75"/>
      <c r="E96" s="59" t="e">
        <f t="shared" si="1"/>
        <v>#DIV/0!</v>
      </c>
    </row>
    <row r="97" spans="1:5" x14ac:dyDescent="0.3">
      <c r="A97" s="34" t="s">
        <v>273</v>
      </c>
      <c r="B97" s="34" t="s">
        <v>276</v>
      </c>
      <c r="C97" s="34" t="s">
        <v>277</v>
      </c>
      <c r="D97" s="74"/>
      <c r="E97" s="58" t="e">
        <f t="shared" si="1"/>
        <v>#DIV/0!</v>
      </c>
    </row>
    <row r="98" spans="1:5" x14ac:dyDescent="0.3">
      <c r="A98" s="44" t="s">
        <v>273</v>
      </c>
      <c r="B98" s="44" t="s">
        <v>295</v>
      </c>
      <c r="C98" s="44" t="s">
        <v>296</v>
      </c>
      <c r="D98" s="75"/>
      <c r="E98" s="59" t="e">
        <f t="shared" si="1"/>
        <v>#DIV/0!</v>
      </c>
    </row>
    <row r="99" spans="1:5" x14ac:dyDescent="0.3">
      <c r="A99" s="34" t="s">
        <v>273</v>
      </c>
      <c r="B99" s="34" t="s">
        <v>303</v>
      </c>
      <c r="C99" s="34" t="s">
        <v>304</v>
      </c>
      <c r="D99" s="74"/>
      <c r="E99" s="58" t="e">
        <f t="shared" si="1"/>
        <v>#DIV/0!</v>
      </c>
    </row>
    <row r="100" spans="1:5" x14ac:dyDescent="0.3">
      <c r="A100" s="44" t="s">
        <v>273</v>
      </c>
      <c r="B100" s="44" t="s">
        <v>326</v>
      </c>
      <c r="C100" s="44" t="s">
        <v>327</v>
      </c>
      <c r="D100" s="75"/>
      <c r="E100" s="59" t="e">
        <f t="shared" si="1"/>
        <v>#DIV/0!</v>
      </c>
    </row>
    <row r="101" spans="1:5" x14ac:dyDescent="0.3">
      <c r="A101" s="34" t="s">
        <v>273</v>
      </c>
      <c r="B101" s="34" t="s">
        <v>331</v>
      </c>
      <c r="C101" s="34" t="s">
        <v>332</v>
      </c>
      <c r="D101" s="74"/>
      <c r="E101" s="58" t="e">
        <f t="shared" si="1"/>
        <v>#DIV/0!</v>
      </c>
    </row>
    <row r="102" spans="1:5" x14ac:dyDescent="0.3">
      <c r="A102" s="44" t="s">
        <v>273</v>
      </c>
      <c r="B102" s="44" t="s">
        <v>336</v>
      </c>
      <c r="C102" s="44" t="s">
        <v>337</v>
      </c>
      <c r="D102" s="75"/>
      <c r="E102" s="59" t="e">
        <f t="shared" si="1"/>
        <v>#DIV/0!</v>
      </c>
    </row>
    <row r="103" spans="1:5" x14ac:dyDescent="0.3">
      <c r="A103" s="34" t="s">
        <v>273</v>
      </c>
      <c r="B103" s="34" t="s">
        <v>338</v>
      </c>
      <c r="C103" s="34" t="s">
        <v>339</v>
      </c>
      <c r="D103" s="74"/>
      <c r="E103" s="58" t="e">
        <f t="shared" si="1"/>
        <v>#DIV/0!</v>
      </c>
    </row>
    <row r="104" spans="1:5" x14ac:dyDescent="0.3">
      <c r="A104" s="44" t="s">
        <v>273</v>
      </c>
      <c r="B104" s="44" t="s">
        <v>347</v>
      </c>
      <c r="C104" s="44" t="s">
        <v>348</v>
      </c>
      <c r="D104" s="75"/>
      <c r="E104" s="59" t="e">
        <f t="shared" si="1"/>
        <v>#DIV/0!</v>
      </c>
    </row>
    <row r="105" spans="1:5" x14ac:dyDescent="0.3">
      <c r="A105" s="34" t="s">
        <v>273</v>
      </c>
      <c r="B105" s="34" t="s">
        <v>354</v>
      </c>
      <c r="C105" s="34" t="s">
        <v>355</v>
      </c>
      <c r="D105" s="74"/>
      <c r="E105" s="58" t="e">
        <f t="shared" si="1"/>
        <v>#DIV/0!</v>
      </c>
    </row>
    <row r="106" spans="1:5" x14ac:dyDescent="0.3">
      <c r="A106" s="44" t="s">
        <v>273</v>
      </c>
      <c r="B106" s="44" t="s">
        <v>358</v>
      </c>
      <c r="C106" s="44" t="s">
        <v>359</v>
      </c>
      <c r="D106" s="75"/>
      <c r="E106" s="59" t="e">
        <f t="shared" si="1"/>
        <v>#DIV/0!</v>
      </c>
    </row>
    <row r="107" spans="1:5" x14ac:dyDescent="0.3">
      <c r="A107" s="34" t="s">
        <v>273</v>
      </c>
      <c r="B107" s="34" t="s">
        <v>371</v>
      </c>
      <c r="C107" s="34" t="s">
        <v>372</v>
      </c>
      <c r="D107" s="74"/>
      <c r="E107" s="58" t="e">
        <f t="shared" si="1"/>
        <v>#DIV/0!</v>
      </c>
    </row>
    <row r="108" spans="1:5" x14ac:dyDescent="0.3">
      <c r="A108" s="44" t="s">
        <v>273</v>
      </c>
      <c r="B108" s="44" t="s">
        <v>373</v>
      </c>
      <c r="C108" s="44" t="s">
        <v>374</v>
      </c>
      <c r="D108" s="75"/>
      <c r="E108" s="59" t="e">
        <f t="shared" si="1"/>
        <v>#DIV/0!</v>
      </c>
    </row>
    <row r="109" spans="1:5" x14ac:dyDescent="0.3">
      <c r="A109" s="34" t="s">
        <v>273</v>
      </c>
      <c r="B109" s="34" t="s">
        <v>377</v>
      </c>
      <c r="C109" s="34" t="s">
        <v>378</v>
      </c>
      <c r="D109" s="74"/>
      <c r="E109" s="58" t="e">
        <f t="shared" si="1"/>
        <v>#DIV/0!</v>
      </c>
    </row>
    <row r="110" spans="1:5" x14ac:dyDescent="0.3">
      <c r="A110" s="44" t="s">
        <v>273</v>
      </c>
      <c r="B110" s="44" t="s">
        <v>385</v>
      </c>
      <c r="C110" s="44" t="s">
        <v>386</v>
      </c>
      <c r="D110" s="75"/>
      <c r="E110" s="59" t="e">
        <f t="shared" si="1"/>
        <v>#DIV/0!</v>
      </c>
    </row>
    <row r="111" spans="1:5" x14ac:dyDescent="0.3">
      <c r="A111" s="34" t="s">
        <v>273</v>
      </c>
      <c r="B111" s="34" t="s">
        <v>393</v>
      </c>
      <c r="C111" s="34" t="s">
        <v>394</v>
      </c>
      <c r="D111" s="74"/>
      <c r="E111" s="58" t="e">
        <f t="shared" si="1"/>
        <v>#DIV/0!</v>
      </c>
    </row>
    <row r="112" spans="1:5" x14ac:dyDescent="0.3">
      <c r="A112" s="44" t="s">
        <v>273</v>
      </c>
      <c r="B112" s="44" t="s">
        <v>398</v>
      </c>
      <c r="C112" s="44" t="s">
        <v>399</v>
      </c>
      <c r="D112" s="75"/>
      <c r="E112" s="59" t="e">
        <f t="shared" si="1"/>
        <v>#DIV/0!</v>
      </c>
    </row>
    <row r="113" spans="1:5" x14ac:dyDescent="0.3">
      <c r="A113" s="34" t="s">
        <v>273</v>
      </c>
      <c r="B113" s="34" t="s">
        <v>408</v>
      </c>
      <c r="C113" s="34" t="s">
        <v>409</v>
      </c>
      <c r="D113" s="74"/>
      <c r="E113" s="58" t="e">
        <f t="shared" si="1"/>
        <v>#DIV/0!</v>
      </c>
    </row>
    <row r="114" spans="1:5" x14ac:dyDescent="0.3">
      <c r="A114" s="44" t="s">
        <v>273</v>
      </c>
      <c r="B114" s="44" t="s">
        <v>426</v>
      </c>
      <c r="C114" s="44" t="s">
        <v>427</v>
      </c>
      <c r="D114" s="75"/>
      <c r="E114" s="59" t="e">
        <f t="shared" si="1"/>
        <v>#DIV/0!</v>
      </c>
    </row>
    <row r="115" spans="1:5" x14ac:dyDescent="0.3">
      <c r="A115" s="34" t="s">
        <v>273</v>
      </c>
      <c r="B115" s="34" t="s">
        <v>448</v>
      </c>
      <c r="C115" s="34" t="s">
        <v>449</v>
      </c>
      <c r="D115" s="74"/>
      <c r="E115" s="58" t="e">
        <f t="shared" si="1"/>
        <v>#DIV/0!</v>
      </c>
    </row>
    <row r="116" spans="1:5" x14ac:dyDescent="0.3">
      <c r="A116" s="44" t="s">
        <v>273</v>
      </c>
      <c r="B116" s="44" t="s">
        <v>472</v>
      </c>
      <c r="C116" s="44" t="s">
        <v>473</v>
      </c>
      <c r="D116" s="75"/>
      <c r="E116" s="59" t="e">
        <f t="shared" si="1"/>
        <v>#DIV/0!</v>
      </c>
    </row>
    <row r="117" spans="1:5" x14ac:dyDescent="0.3">
      <c r="A117" s="34" t="s">
        <v>273</v>
      </c>
      <c r="B117" s="34" t="s">
        <v>477</v>
      </c>
      <c r="C117" s="34" t="s">
        <v>478</v>
      </c>
      <c r="D117" s="74"/>
      <c r="E117" s="58" t="e">
        <f t="shared" si="1"/>
        <v>#DIV/0!</v>
      </c>
    </row>
    <row r="118" spans="1:5" x14ac:dyDescent="0.3">
      <c r="A118" s="44" t="s">
        <v>273</v>
      </c>
      <c r="B118" s="44" t="s">
        <v>479</v>
      </c>
      <c r="C118" s="44" t="s">
        <v>480</v>
      </c>
      <c r="D118" s="75"/>
      <c r="E118" s="59" t="e">
        <f t="shared" si="1"/>
        <v>#DIV/0!</v>
      </c>
    </row>
    <row r="119" spans="1:5" x14ac:dyDescent="0.3">
      <c r="A119" s="34" t="s">
        <v>273</v>
      </c>
      <c r="B119" s="34" t="s">
        <v>485</v>
      </c>
      <c r="C119" s="34" t="s">
        <v>486</v>
      </c>
      <c r="D119" s="74"/>
      <c r="E119" s="58" t="e">
        <f t="shared" si="1"/>
        <v>#DIV/0!</v>
      </c>
    </row>
    <row r="120" spans="1:5" x14ac:dyDescent="0.3">
      <c r="A120" s="44" t="s">
        <v>273</v>
      </c>
      <c r="B120" s="44" t="s">
        <v>492</v>
      </c>
      <c r="C120" s="44" t="s">
        <v>493</v>
      </c>
      <c r="D120" s="75"/>
      <c r="E120" s="59" t="e">
        <f t="shared" si="1"/>
        <v>#DIV/0!</v>
      </c>
    </row>
    <row r="121" spans="1:5" x14ac:dyDescent="0.3">
      <c r="A121" s="34" t="s">
        <v>273</v>
      </c>
      <c r="B121" s="34" t="s">
        <v>512</v>
      </c>
      <c r="C121" s="34" t="s">
        <v>513</v>
      </c>
      <c r="D121" s="74"/>
      <c r="E121" s="58" t="e">
        <f t="shared" si="1"/>
        <v>#DIV/0!</v>
      </c>
    </row>
    <row r="122" spans="1:5" x14ac:dyDescent="0.3">
      <c r="A122" s="44" t="s">
        <v>273</v>
      </c>
      <c r="B122" s="44" t="s">
        <v>516</v>
      </c>
      <c r="C122" s="44" t="s">
        <v>517</v>
      </c>
      <c r="D122" s="75"/>
      <c r="E122" s="59" t="e">
        <f t="shared" si="1"/>
        <v>#DIV/0!</v>
      </c>
    </row>
    <row r="123" spans="1:5" x14ac:dyDescent="0.3">
      <c r="A123" s="34" t="s">
        <v>273</v>
      </c>
      <c r="B123" s="34" t="s">
        <v>529</v>
      </c>
      <c r="C123" s="34" t="s">
        <v>530</v>
      </c>
      <c r="D123" s="74"/>
      <c r="E123" s="58" t="e">
        <f t="shared" si="1"/>
        <v>#DIV/0!</v>
      </c>
    </row>
    <row r="124" spans="1:5" x14ac:dyDescent="0.3">
      <c r="A124" s="44" t="s">
        <v>273</v>
      </c>
      <c r="B124" s="44" t="s">
        <v>550</v>
      </c>
      <c r="C124" s="44" t="s">
        <v>551</v>
      </c>
      <c r="D124" s="75"/>
      <c r="E124" s="59" t="e">
        <f t="shared" si="1"/>
        <v>#DIV/0!</v>
      </c>
    </row>
    <row r="125" spans="1:5" x14ac:dyDescent="0.3">
      <c r="A125" s="34" t="s">
        <v>273</v>
      </c>
      <c r="B125" s="34" t="s">
        <v>557</v>
      </c>
      <c r="C125" s="34" t="s">
        <v>558</v>
      </c>
      <c r="D125" s="74"/>
      <c r="E125" s="58" t="e">
        <f t="shared" si="1"/>
        <v>#DIV/0!</v>
      </c>
    </row>
    <row r="126" spans="1:5" x14ac:dyDescent="0.3">
      <c r="A126" s="44" t="s">
        <v>273</v>
      </c>
      <c r="B126" s="44" t="s">
        <v>559</v>
      </c>
      <c r="C126" s="44" t="s">
        <v>560</v>
      </c>
      <c r="D126" s="75"/>
      <c r="E126" s="59" t="e">
        <f t="shared" si="1"/>
        <v>#DIV/0!</v>
      </c>
    </row>
    <row r="127" spans="1:5" x14ac:dyDescent="0.3">
      <c r="A127" s="34" t="s">
        <v>273</v>
      </c>
      <c r="B127" s="34" t="s">
        <v>573</v>
      </c>
      <c r="C127" s="34" t="s">
        <v>574</v>
      </c>
      <c r="D127" s="74"/>
      <c r="E127" s="58" t="e">
        <f t="shared" si="1"/>
        <v>#DIV/0!</v>
      </c>
    </row>
    <row r="128" spans="1:5" x14ac:dyDescent="0.3">
      <c r="A128" s="44" t="s">
        <v>273</v>
      </c>
      <c r="B128" s="44" t="s">
        <v>577</v>
      </c>
      <c r="C128" s="44" t="s">
        <v>578</v>
      </c>
      <c r="D128" s="75"/>
      <c r="E128" s="59" t="e">
        <f t="shared" si="1"/>
        <v>#DIV/0!</v>
      </c>
    </row>
    <row r="129" spans="1:5" x14ac:dyDescent="0.3">
      <c r="A129" s="34" t="s">
        <v>273</v>
      </c>
      <c r="B129" s="34" t="s">
        <v>579</v>
      </c>
      <c r="C129" s="34" t="s">
        <v>580</v>
      </c>
      <c r="D129" s="74"/>
      <c r="E129" s="58" t="e">
        <f t="shared" si="1"/>
        <v>#DIV/0!</v>
      </c>
    </row>
    <row r="130" spans="1:5" x14ac:dyDescent="0.3">
      <c r="A130" s="44" t="s">
        <v>273</v>
      </c>
      <c r="B130" s="44" t="s">
        <v>582</v>
      </c>
      <c r="C130" s="44" t="s">
        <v>583</v>
      </c>
      <c r="D130" s="75"/>
      <c r="E130" s="59" t="e">
        <f t="shared" si="1"/>
        <v>#DIV/0!</v>
      </c>
    </row>
    <row r="131" spans="1:5" x14ac:dyDescent="0.3">
      <c r="A131" s="34" t="s">
        <v>273</v>
      </c>
      <c r="B131" s="34" t="s">
        <v>585</v>
      </c>
      <c r="C131" s="34" t="s">
        <v>586</v>
      </c>
      <c r="D131" s="74"/>
      <c r="E131" s="58" t="e">
        <f t="shared" si="1"/>
        <v>#DIV/0!</v>
      </c>
    </row>
    <row r="132" spans="1:5" x14ac:dyDescent="0.3">
      <c r="A132" s="44" t="s">
        <v>273</v>
      </c>
      <c r="B132" s="44" t="s">
        <v>602</v>
      </c>
      <c r="C132" s="44" t="s">
        <v>603</v>
      </c>
      <c r="D132" s="75"/>
      <c r="E132" s="59" t="e">
        <f t="shared" ref="E132:E168" si="2">(D132/I$3)</f>
        <v>#DIV/0!</v>
      </c>
    </row>
    <row r="133" spans="1:5" x14ac:dyDescent="0.3">
      <c r="A133" s="34" t="s">
        <v>273</v>
      </c>
      <c r="B133" s="34" t="s">
        <v>607</v>
      </c>
      <c r="C133" s="34" t="s">
        <v>608</v>
      </c>
      <c r="D133" s="74"/>
      <c r="E133" s="58" t="e">
        <f t="shared" si="2"/>
        <v>#DIV/0!</v>
      </c>
    </row>
    <row r="134" spans="1:5" x14ac:dyDescent="0.3">
      <c r="A134" s="44" t="s">
        <v>273</v>
      </c>
      <c r="B134" s="44" t="s">
        <v>609</v>
      </c>
      <c r="C134" s="44" t="s">
        <v>610</v>
      </c>
      <c r="D134" s="75"/>
      <c r="E134" s="59" t="e">
        <f t="shared" si="2"/>
        <v>#DIV/0!</v>
      </c>
    </row>
    <row r="135" spans="1:5" x14ac:dyDescent="0.3">
      <c r="A135" s="34" t="s">
        <v>273</v>
      </c>
      <c r="B135" s="34" t="s">
        <v>619</v>
      </c>
      <c r="C135" s="34" t="s">
        <v>620</v>
      </c>
      <c r="D135" s="74"/>
      <c r="E135" s="58" t="e">
        <f t="shared" si="2"/>
        <v>#DIV/0!</v>
      </c>
    </row>
    <row r="136" spans="1:5" x14ac:dyDescent="0.3">
      <c r="A136" s="44" t="s">
        <v>273</v>
      </c>
      <c r="B136" s="44" t="s">
        <v>623</v>
      </c>
      <c r="C136" s="44" t="s">
        <v>624</v>
      </c>
      <c r="D136" s="75"/>
      <c r="E136" s="59" t="e">
        <f t="shared" si="2"/>
        <v>#DIV/0!</v>
      </c>
    </row>
    <row r="137" spans="1:5" x14ac:dyDescent="0.3">
      <c r="A137" s="34" t="s">
        <v>547</v>
      </c>
      <c r="B137" s="34" t="s">
        <v>548</v>
      </c>
      <c r="C137" s="34" t="s">
        <v>549</v>
      </c>
      <c r="D137" s="74"/>
      <c r="E137" s="58" t="e">
        <f t="shared" si="2"/>
        <v>#DIV/0!</v>
      </c>
    </row>
    <row r="138" spans="1:5" x14ac:dyDescent="0.3">
      <c r="A138" s="44" t="s">
        <v>547</v>
      </c>
      <c r="B138" s="44" t="s">
        <v>572</v>
      </c>
      <c r="C138" s="44"/>
      <c r="D138" s="75"/>
      <c r="E138" s="59" t="e">
        <f t="shared" si="2"/>
        <v>#DIV/0!</v>
      </c>
    </row>
    <row r="139" spans="1:5" x14ac:dyDescent="0.3">
      <c r="A139" s="34" t="s">
        <v>547</v>
      </c>
      <c r="B139" s="34" t="s">
        <v>612</v>
      </c>
      <c r="C139" s="34" t="s">
        <v>613</v>
      </c>
      <c r="D139" s="74"/>
      <c r="E139" s="58" t="e">
        <f t="shared" si="2"/>
        <v>#DIV/0!</v>
      </c>
    </row>
    <row r="140" spans="1:5" x14ac:dyDescent="0.3">
      <c r="A140" s="44" t="s">
        <v>547</v>
      </c>
      <c r="B140" s="44" t="s">
        <v>616</v>
      </c>
      <c r="C140" s="44" t="s">
        <v>617</v>
      </c>
      <c r="D140" s="75"/>
      <c r="E140" s="59" t="e">
        <f t="shared" si="2"/>
        <v>#DIV/0!</v>
      </c>
    </row>
    <row r="141" spans="1:5" x14ac:dyDescent="0.3">
      <c r="A141" s="34" t="s">
        <v>434</v>
      </c>
      <c r="B141" s="34" t="s">
        <v>435</v>
      </c>
      <c r="C141" s="34" t="s">
        <v>436</v>
      </c>
      <c r="D141" s="74"/>
      <c r="E141" s="58" t="e">
        <f t="shared" si="2"/>
        <v>#DIV/0!</v>
      </c>
    </row>
    <row r="142" spans="1:5" x14ac:dyDescent="0.3">
      <c r="A142" s="44" t="s">
        <v>434</v>
      </c>
      <c r="B142" s="44" t="s">
        <v>541</v>
      </c>
      <c r="C142" s="44" t="s">
        <v>542</v>
      </c>
      <c r="D142" s="75"/>
      <c r="E142" s="59" t="e">
        <f t="shared" si="2"/>
        <v>#DIV/0!</v>
      </c>
    </row>
    <row r="143" spans="1:5" x14ac:dyDescent="0.3">
      <c r="A143" s="34" t="s">
        <v>507</v>
      </c>
      <c r="B143" s="34" t="s">
        <v>508</v>
      </c>
      <c r="C143" s="34" t="s">
        <v>509</v>
      </c>
      <c r="D143" s="74"/>
      <c r="E143" s="58" t="e">
        <f t="shared" si="2"/>
        <v>#DIV/0!</v>
      </c>
    </row>
    <row r="144" spans="1:5" x14ac:dyDescent="0.3">
      <c r="A144" s="44" t="s">
        <v>507</v>
      </c>
      <c r="B144" s="44" t="s">
        <v>562</v>
      </c>
      <c r="C144" s="44" t="s">
        <v>563</v>
      </c>
      <c r="D144" s="75"/>
      <c r="E144" s="59" t="e">
        <f t="shared" si="2"/>
        <v>#DIV/0!</v>
      </c>
    </row>
    <row r="145" spans="1:5" x14ac:dyDescent="0.3">
      <c r="A145" s="34" t="s">
        <v>241</v>
      </c>
      <c r="B145" s="34" t="s">
        <v>242</v>
      </c>
      <c r="C145" s="34" t="s">
        <v>243</v>
      </c>
      <c r="D145" s="74"/>
      <c r="E145" s="58" t="e">
        <f t="shared" si="2"/>
        <v>#DIV/0!</v>
      </c>
    </row>
    <row r="146" spans="1:5" x14ac:dyDescent="0.3">
      <c r="A146" s="44" t="s">
        <v>241</v>
      </c>
      <c r="B146" s="44" t="s">
        <v>258</v>
      </c>
      <c r="C146" s="44" t="s">
        <v>259</v>
      </c>
      <c r="D146" s="75"/>
      <c r="E146" s="59" t="e">
        <f t="shared" si="2"/>
        <v>#DIV/0!</v>
      </c>
    </row>
    <row r="147" spans="1:5" x14ac:dyDescent="0.3">
      <c r="A147" s="34" t="s">
        <v>241</v>
      </c>
      <c r="B147" s="34" t="s">
        <v>314</v>
      </c>
      <c r="C147" s="34" t="s">
        <v>315</v>
      </c>
      <c r="D147" s="74"/>
      <c r="E147" s="58" t="e">
        <f t="shared" si="2"/>
        <v>#DIV/0!</v>
      </c>
    </row>
    <row r="148" spans="1:5" x14ac:dyDescent="0.3">
      <c r="A148" s="44" t="s">
        <v>241</v>
      </c>
      <c r="B148" s="44" t="s">
        <v>323</v>
      </c>
      <c r="C148" s="44" t="s">
        <v>324</v>
      </c>
      <c r="D148" s="75"/>
      <c r="E148" s="59" t="e">
        <f t="shared" si="2"/>
        <v>#DIV/0!</v>
      </c>
    </row>
    <row r="149" spans="1:5" x14ac:dyDescent="0.3">
      <c r="A149" s="34" t="s">
        <v>241</v>
      </c>
      <c r="B149" s="34" t="s">
        <v>366</v>
      </c>
      <c r="C149" s="34" t="s">
        <v>367</v>
      </c>
      <c r="D149" s="74"/>
      <c r="E149" s="58" t="e">
        <f t="shared" si="2"/>
        <v>#DIV/0!</v>
      </c>
    </row>
    <row r="150" spans="1:5" x14ac:dyDescent="0.3">
      <c r="A150" s="44" t="s">
        <v>241</v>
      </c>
      <c r="B150" s="44" t="s">
        <v>443</v>
      </c>
      <c r="C150" s="44" t="s">
        <v>444</v>
      </c>
      <c r="D150" s="75"/>
      <c r="E150" s="59" t="e">
        <f t="shared" si="2"/>
        <v>#DIV/0!</v>
      </c>
    </row>
    <row r="151" spans="1:5" x14ac:dyDescent="0.3">
      <c r="A151" s="34" t="s">
        <v>241</v>
      </c>
      <c r="B151" s="34" t="s">
        <v>453</v>
      </c>
      <c r="C151" s="34" t="s">
        <v>454</v>
      </c>
      <c r="D151" s="74"/>
      <c r="E151" s="58" t="e">
        <f t="shared" si="2"/>
        <v>#DIV/0!</v>
      </c>
    </row>
    <row r="152" spans="1:5" x14ac:dyDescent="0.3">
      <c r="A152" s="44" t="s">
        <v>241</v>
      </c>
      <c r="B152" s="44" t="s">
        <v>494</v>
      </c>
      <c r="C152" s="44" t="s">
        <v>495</v>
      </c>
      <c r="D152" s="75"/>
      <c r="E152" s="59" t="e">
        <f t="shared" si="2"/>
        <v>#DIV/0!</v>
      </c>
    </row>
    <row r="153" spans="1:5" x14ac:dyDescent="0.3">
      <c r="A153" s="34" t="s">
        <v>241</v>
      </c>
      <c r="B153" s="34" t="s">
        <v>514</v>
      </c>
      <c r="C153" s="34" t="s">
        <v>515</v>
      </c>
      <c r="D153" s="74"/>
      <c r="E153" s="58" t="e">
        <f t="shared" si="2"/>
        <v>#DIV/0!</v>
      </c>
    </row>
    <row r="154" spans="1:5" x14ac:dyDescent="0.3">
      <c r="A154" s="44" t="s">
        <v>241</v>
      </c>
      <c r="B154" s="44" t="s">
        <v>564</v>
      </c>
      <c r="C154" s="44" t="s">
        <v>565</v>
      </c>
      <c r="D154" s="75"/>
      <c r="E154" s="59" t="e">
        <f t="shared" si="2"/>
        <v>#DIV/0!</v>
      </c>
    </row>
    <row r="155" spans="1:5" x14ac:dyDescent="0.3">
      <c r="A155" s="34" t="s">
        <v>241</v>
      </c>
      <c r="B155" s="34" t="s">
        <v>566</v>
      </c>
      <c r="C155" s="34" t="s">
        <v>567</v>
      </c>
      <c r="D155" s="74"/>
      <c r="E155" s="58" t="e">
        <f t="shared" si="2"/>
        <v>#DIV/0!</v>
      </c>
    </row>
    <row r="156" spans="1:5" x14ac:dyDescent="0.3">
      <c r="A156" s="44" t="s">
        <v>241</v>
      </c>
      <c r="B156" s="44" t="s">
        <v>589</v>
      </c>
      <c r="C156" s="44" t="s">
        <v>590</v>
      </c>
      <c r="D156" s="75"/>
      <c r="E156" s="59" t="e">
        <f t="shared" si="2"/>
        <v>#DIV/0!</v>
      </c>
    </row>
    <row r="157" spans="1:5" x14ac:dyDescent="0.3">
      <c r="A157" s="34" t="s">
        <v>241</v>
      </c>
      <c r="B157" s="34" t="s">
        <v>591</v>
      </c>
      <c r="C157" s="34" t="s">
        <v>592</v>
      </c>
      <c r="D157" s="74"/>
      <c r="E157" s="58" t="e">
        <f t="shared" si="2"/>
        <v>#DIV/0!</v>
      </c>
    </row>
    <row r="158" spans="1:5" x14ac:dyDescent="0.3">
      <c r="A158" s="44" t="s">
        <v>241</v>
      </c>
      <c r="B158" s="44" t="s">
        <v>600</v>
      </c>
      <c r="C158" s="44" t="s">
        <v>601</v>
      </c>
      <c r="D158" s="75"/>
      <c r="E158" s="59" t="e">
        <f t="shared" si="2"/>
        <v>#DIV/0!</v>
      </c>
    </row>
    <row r="159" spans="1:5" x14ac:dyDescent="0.3">
      <c r="A159" s="34" t="s">
        <v>241</v>
      </c>
      <c r="B159" s="34" t="s">
        <v>625</v>
      </c>
      <c r="C159" s="34" t="s">
        <v>626</v>
      </c>
      <c r="D159" s="74"/>
      <c r="E159" s="58" t="e">
        <f t="shared" si="2"/>
        <v>#DIV/0!</v>
      </c>
    </row>
    <row r="160" spans="1:5" x14ac:dyDescent="0.3">
      <c r="A160" s="44" t="s">
        <v>500</v>
      </c>
      <c r="B160" s="44" t="s">
        <v>501</v>
      </c>
      <c r="C160" s="44" t="s">
        <v>502</v>
      </c>
      <c r="D160" s="75"/>
      <c r="E160" s="59" t="e">
        <f t="shared" si="2"/>
        <v>#DIV/0!</v>
      </c>
    </row>
    <row r="161" spans="1:5" x14ac:dyDescent="0.3">
      <c r="A161" s="34" t="s">
        <v>412</v>
      </c>
      <c r="B161" s="34" t="s">
        <v>413</v>
      </c>
      <c r="C161" s="34" t="s">
        <v>414</v>
      </c>
      <c r="D161" s="74"/>
      <c r="E161" s="58" t="e">
        <f t="shared" si="2"/>
        <v>#DIV/0!</v>
      </c>
    </row>
    <row r="162" spans="1:5" x14ac:dyDescent="0.3">
      <c r="A162" s="44" t="s">
        <v>412</v>
      </c>
      <c r="B162" s="44" t="s">
        <v>431</v>
      </c>
      <c r="C162" s="44" t="s">
        <v>432</v>
      </c>
      <c r="D162" s="75"/>
      <c r="E162" s="59" t="e">
        <f t="shared" si="2"/>
        <v>#DIV/0!</v>
      </c>
    </row>
    <row r="163" spans="1:5" x14ac:dyDescent="0.3">
      <c r="A163" s="34" t="s">
        <v>412</v>
      </c>
      <c r="B163" s="34" t="s">
        <v>510</v>
      </c>
      <c r="C163" s="34" t="s">
        <v>511</v>
      </c>
      <c r="D163" s="74"/>
      <c r="E163" s="58" t="e">
        <f t="shared" si="2"/>
        <v>#DIV/0!</v>
      </c>
    </row>
    <row r="164" spans="1:5" x14ac:dyDescent="0.3">
      <c r="A164" s="44" t="s">
        <v>297</v>
      </c>
      <c r="B164" s="44" t="s">
        <v>298</v>
      </c>
      <c r="C164" s="44" t="s">
        <v>299</v>
      </c>
      <c r="D164" s="75"/>
      <c r="E164" s="59" t="e">
        <f t="shared" si="2"/>
        <v>#DIV/0!</v>
      </c>
    </row>
    <row r="165" spans="1:5" x14ac:dyDescent="0.3">
      <c r="A165" s="34" t="s">
        <v>297</v>
      </c>
      <c r="B165" s="34" t="s">
        <v>305</v>
      </c>
      <c r="C165" s="34" t="s">
        <v>306</v>
      </c>
      <c r="D165" s="74"/>
      <c r="E165" s="58" t="e">
        <f t="shared" si="2"/>
        <v>#DIV/0!</v>
      </c>
    </row>
    <row r="166" spans="1:5" x14ac:dyDescent="0.3">
      <c r="A166" s="44" t="s">
        <v>297</v>
      </c>
      <c r="B166" s="44" t="s">
        <v>463</v>
      </c>
      <c r="C166" s="44" t="s">
        <v>464</v>
      </c>
      <c r="D166" s="75"/>
      <c r="E166" s="59" t="e">
        <f t="shared" si="2"/>
        <v>#DIV/0!</v>
      </c>
    </row>
    <row r="167" spans="1:5" x14ac:dyDescent="0.3">
      <c r="A167" s="34" t="s">
        <v>387</v>
      </c>
      <c r="B167" s="34" t="s">
        <v>388</v>
      </c>
      <c r="C167" s="34" t="s">
        <v>389</v>
      </c>
      <c r="D167" s="74"/>
      <c r="E167" s="58" t="e">
        <f t="shared" si="2"/>
        <v>#DIV/0!</v>
      </c>
    </row>
    <row r="168" spans="1:5" x14ac:dyDescent="0.3">
      <c r="A168" s="44" t="s">
        <v>342</v>
      </c>
      <c r="B168" s="44" t="s">
        <v>343</v>
      </c>
      <c r="C168" s="44" t="s">
        <v>344</v>
      </c>
      <c r="D168" s="75"/>
      <c r="E168" s="59" t="e">
        <f t="shared" si="2"/>
        <v>#DIV/0!</v>
      </c>
    </row>
  </sheetData>
  <sheetProtection algorithmName="SHA-512" hashValue="sWmPt/s8mzATHZfxccwtCaRpF6tXXyzI2Bw9o53oXpxCz5o9DIkACPAQ1ABe/+XqLus/aeQPvnDc9MjUMjwzNQ==" saltValue="hnzmMouooSJVJKy71qDSyw==" spinCount="100000" sheet="1" objects="1" scenarios="1"/>
  <mergeCells count="1">
    <mergeCell ref="A1:C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AB80-2D84-439A-8711-A3F597215724}">
  <dimension ref="A1:M31"/>
  <sheetViews>
    <sheetView workbookViewId="0">
      <selection activeCell="C7" sqref="C7"/>
    </sheetView>
  </sheetViews>
  <sheetFormatPr defaultColWidth="8.77734375" defaultRowHeight="14.4" x14ac:dyDescent="0.3"/>
  <cols>
    <col min="2" max="2" width="19.44140625" customWidth="1"/>
    <col min="7" max="8" width="15" customWidth="1"/>
    <col min="9" max="9" width="9.109375" hidden="1" customWidth="1"/>
    <col min="10" max="10" width="23.44140625" customWidth="1"/>
    <col min="11" max="11" width="10.109375" customWidth="1"/>
    <col min="13" max="13" width="0" hidden="1" customWidth="1"/>
  </cols>
  <sheetData>
    <row r="1" spans="1:13" ht="13.5" customHeight="1" thickBot="1" x14ac:dyDescent="0.35">
      <c r="A1" s="103" t="s">
        <v>12</v>
      </c>
      <c r="B1" s="104"/>
      <c r="C1" s="104"/>
      <c r="D1" s="104"/>
      <c r="E1" s="104"/>
      <c r="F1" s="104"/>
      <c r="G1" s="105"/>
      <c r="H1" s="1"/>
      <c r="J1" s="2" t="s">
        <v>13</v>
      </c>
      <c r="K1" s="2"/>
    </row>
    <row r="2" spans="1:13" ht="15" thickTop="1" x14ac:dyDescent="0.3">
      <c r="A2" s="106"/>
      <c r="B2" s="107"/>
      <c r="C2" s="107"/>
      <c r="D2" s="107"/>
      <c r="E2" s="107"/>
      <c r="F2" s="107"/>
      <c r="G2" s="108"/>
      <c r="H2" s="1"/>
      <c r="J2" s="3" t="s">
        <v>14</v>
      </c>
      <c r="K2" s="62" t="e">
        <f>IF(G7&gt;=16,"silt/clay",(IF(($M$2&gt;2048),"bedrock",(LOOKUP(16,$G$7:$G$29,$I$7:$I$29)+(16-LOOKUP(16,$G$7:$G$29,$G$7:$G$29))*(LOOKUP(16,$G$7:$G$29,$I$7:$I$29)-LOOKUP(16,$G$7:$G$29,$I$8:$I$30))/(LOOKUP(16,$G$7:$G$29,$G$7:$G$29)-LOOKUP(16,$G$7:$G$29,$G$8:$G$30))))))</f>
        <v>#DIV/0!</v>
      </c>
      <c r="M2" s="4" t="e">
        <f>LOOKUP(16,$G$7:$G$29,$I$7:$I$29)+(16-LOOKUP(16,$G$7:$G$29,$G$7:$G$29))*(LOOKUP(16,$G$7:$G$29,$I$7:$I$29)-LOOKUP(16,$G$7:$G$29,$I$8:$I$30))/(LOOKUP(16,$G$7:$G$29,$G$7:$G$29)-LOOKUP(16,$G$7:$G$29,$G$8:$G$30))</f>
        <v>#N/A</v>
      </c>
    </row>
    <row r="3" spans="1:13" x14ac:dyDescent="0.3">
      <c r="A3" s="106"/>
      <c r="B3" s="107"/>
      <c r="C3" s="107"/>
      <c r="D3" s="107"/>
      <c r="E3" s="107"/>
      <c r="F3" s="107"/>
      <c r="G3" s="108"/>
      <c r="H3" s="1"/>
      <c r="J3" s="5" t="s">
        <v>15</v>
      </c>
      <c r="K3" s="63" t="e">
        <f>IF(G7&gt;=35,"silt/clay",(IF(($M$3&gt;2048),"bedrock",(LOOKUP(35,$G$7:$G$29,$I$7:$I$29)+(35-LOOKUP(35,$G$7:$G$29,$G$7:$G$29))*(LOOKUP(35,$G$7:$G$29,$I$7:$I$29)-LOOKUP(35,$G$7:$G$29,$I$8:$I$30))/(LOOKUP(35,$G$7:$G$29,$G$7:$G$29)-LOOKUP(35,$G$7:$G$29,$G$8:$G$30))))))</f>
        <v>#DIV/0!</v>
      </c>
      <c r="M3" s="6" t="e">
        <f>LOOKUP(35,$G$7:$G$29,$I$7:$I$29)+(35-LOOKUP(35,$G$7:$G$29,$G$7:$G$29))*(LOOKUP(35,$G$7:$G$29,$I$7:$I$29)-LOOKUP(35,$G$7:$G$29,$I$8:$I$30))/(LOOKUP(35,$G$7:$G$29,$G$7:$G$29)-LOOKUP(35,$G$7:$G$29,$G$8:$G$30))</f>
        <v>#N/A</v>
      </c>
    </row>
    <row r="4" spans="1:13" x14ac:dyDescent="0.3">
      <c r="A4" s="106"/>
      <c r="B4" s="107"/>
      <c r="C4" s="107"/>
      <c r="D4" s="107"/>
      <c r="E4" s="107"/>
      <c r="F4" s="107"/>
      <c r="G4" s="108"/>
      <c r="H4" s="1"/>
      <c r="J4" s="5" t="s">
        <v>16</v>
      </c>
      <c r="K4" s="63" t="e">
        <f>IF(G7&gt;=50,"silt/clay",(IF(($M$4&gt;2048),"bedrock",(LOOKUP(50,$G$7:$G$29,$I$7:$I$29)+(50-LOOKUP(50,$G$7:$G$29,$G$7:$G$29))*(LOOKUP(50,$G$7:$G$29,$I$7:$I$29)-LOOKUP(50,$G$7:$G$29,$I$8:$I$30))/(LOOKUP(50,$G$7:$G$29,$G$7:$G$29)-LOOKUP(50,$G$7:$G$29,$G$8:$G$30))))))</f>
        <v>#DIV/0!</v>
      </c>
      <c r="M4" s="6" t="e">
        <f>LOOKUP(50,$G$7:$G$29,$I$7:$I$29)+(50-LOOKUP(50,$G$7:$G$29,$G$7:$G$29))*(LOOKUP(50,$G$7:$G$29,$I$7:$I$29)-LOOKUP(50,$G$7:$G$29,$I$8:$I$30))/(LOOKUP(50,$G$7:$G$29,$G$7:$G$29)-LOOKUP(50,$G$7:$G$29,$G$8:$G$30))</f>
        <v>#N/A</v>
      </c>
    </row>
    <row r="5" spans="1:13" x14ac:dyDescent="0.3">
      <c r="A5" s="109"/>
      <c r="B5" s="110"/>
      <c r="C5" s="110"/>
      <c r="D5" s="110"/>
      <c r="E5" s="110"/>
      <c r="F5" s="110"/>
      <c r="G5" s="111"/>
      <c r="H5" s="1"/>
      <c r="J5" s="7" t="s">
        <v>17</v>
      </c>
      <c r="K5" s="64" t="e">
        <f>IF(G7&gt;=84,"silt/clay",(IF(($M$5&gt;2048),"bedrock",(LOOKUP(84,$G$7:$G$29,$I$7:$I$29)+(84-LOOKUP(84,$G$7:$G$29,$G$7:$G$29))*(LOOKUP(84,$G$7:$G$29,$I$7:$I$29)-LOOKUP(84,$G$7:$G$29,$I$8:$I$30))/(LOOKUP(84,$G$7:$G$29,$G$7:$G$29)-LOOKUP(84,$G$7:$G$29,$G$8:$G$30))))))</f>
        <v>#DIV/0!</v>
      </c>
      <c r="M5" s="8" t="e">
        <f>LOOKUP(84,$G$7:$G$29,$I$7:$I$29)+(84-LOOKUP(84,$G$7:$G$29,$G$7:$G$29))*(LOOKUP(84,$G$7:$G$29,$I$7:$I$29)-LOOKUP(84,$G$7:$G$29,$I$8:$I$30))/(LOOKUP(84,$G$7:$G$29,$G$7:$G$29)-LOOKUP(84,$G$7:$G$29,$G$8:$G$30))</f>
        <v>#N/A</v>
      </c>
    </row>
    <row r="6" spans="1:13" ht="15" thickBot="1" x14ac:dyDescent="0.35">
      <c r="A6" s="9" t="s">
        <v>18</v>
      </c>
      <c r="B6" s="10" t="s">
        <v>19</v>
      </c>
      <c r="C6" s="10" t="s">
        <v>20</v>
      </c>
      <c r="D6" s="10" t="s">
        <v>21</v>
      </c>
      <c r="E6" s="10" t="s">
        <v>22</v>
      </c>
      <c r="F6" s="10" t="s">
        <v>23</v>
      </c>
      <c r="G6" s="11" t="s">
        <v>24</v>
      </c>
      <c r="H6" s="12"/>
      <c r="J6" s="5" t="s">
        <v>25</v>
      </c>
      <c r="K6" s="64" t="e">
        <f>IF(G7&gt;=100,"silt/clay",(IF(($M$6&gt;2048),"bedrock",(((LOOKUP(99.999999,$G$7:$G$29,$I$7:$I$29)+(99.999999-LOOKUP(99.999999,$G$7:$G$29,$G$7:$G$29))*(LOOKUP(99.999999,$G$7:$G$29,$I$7:$I$29)-LOOKUP(99.999999,$G$7:$G$29,$I$8:$I$30))/(LOOKUP(99.999999,$G$7:$G$29,$G$7:$G$29)-LOOKUP(99.999999,$G$7:$G$29,$G$8:$G$30))))))))</f>
        <v>#DIV/0!</v>
      </c>
      <c r="M6" s="8" t="e">
        <f>(LOOKUP(99.999999,$G$7:$G$29,$I$7:$I$29)+(99.999999-LOOKUP(99.999999,$G$7:$G$29,$G$7:$G$29))*(LOOKUP(99.999999,$G$7:$G$29,$I$7:$I$29)-LOOKUP(99.999999,$G$7:$G$29,$I$8:$I$30))/(LOOKUP(99.999999,$G$7:$G$29,$G$7:$G$29)-LOOKUP(99.999999,$G$7:$G$29,$G$8:$G$30)))</f>
        <v>#N/A</v>
      </c>
    </row>
    <row r="7" spans="1:13" ht="15" thickTop="1" x14ac:dyDescent="0.3">
      <c r="A7" s="13" t="s">
        <v>26</v>
      </c>
      <c r="B7" s="13" t="s">
        <v>27</v>
      </c>
      <c r="C7" s="76"/>
      <c r="D7" s="76"/>
      <c r="E7" s="13">
        <f>+C7+D7</f>
        <v>0</v>
      </c>
      <c r="F7" s="60" t="e">
        <f t="shared" ref="F7:F30" si="0">+E7/E$31*100</f>
        <v>#DIV/0!</v>
      </c>
      <c r="G7" s="60" t="e">
        <f>+F7</f>
        <v>#DIV/0!</v>
      </c>
      <c r="H7" s="14"/>
      <c r="I7" s="15">
        <v>6.2E-2</v>
      </c>
    </row>
    <row r="8" spans="1:13" x14ac:dyDescent="0.3">
      <c r="A8" s="16" t="s">
        <v>28</v>
      </c>
      <c r="B8" s="16" t="s">
        <v>29</v>
      </c>
      <c r="C8" s="77"/>
      <c r="D8" s="77"/>
      <c r="E8" s="13">
        <f t="shared" ref="E8:E30" si="1">+C8+D8</f>
        <v>0</v>
      </c>
      <c r="F8" s="60" t="e">
        <f t="shared" si="0"/>
        <v>#DIV/0!</v>
      </c>
      <c r="G8" s="61" t="e">
        <f t="shared" ref="G8:G30" si="2">+G7+F8</f>
        <v>#DIV/0!</v>
      </c>
      <c r="H8" s="14"/>
      <c r="I8" s="15">
        <v>0.125</v>
      </c>
    </row>
    <row r="9" spans="1:13" x14ac:dyDescent="0.3">
      <c r="A9" s="16" t="s">
        <v>30</v>
      </c>
      <c r="B9" s="16" t="s">
        <v>31</v>
      </c>
      <c r="C9" s="77"/>
      <c r="D9" s="77"/>
      <c r="E9" s="13">
        <f t="shared" si="1"/>
        <v>0</v>
      </c>
      <c r="F9" s="60" t="e">
        <f t="shared" si="0"/>
        <v>#DIV/0!</v>
      </c>
      <c r="G9" s="61" t="e">
        <f t="shared" si="2"/>
        <v>#DIV/0!</v>
      </c>
      <c r="H9" s="14"/>
      <c r="I9" s="15">
        <v>0.25</v>
      </c>
    </row>
    <row r="10" spans="1:13" x14ac:dyDescent="0.3">
      <c r="A10" s="16" t="s">
        <v>32</v>
      </c>
      <c r="B10" s="16" t="s">
        <v>33</v>
      </c>
      <c r="C10" s="77"/>
      <c r="D10" s="77"/>
      <c r="E10" s="13">
        <f t="shared" si="1"/>
        <v>0</v>
      </c>
      <c r="F10" s="60" t="e">
        <f t="shared" si="0"/>
        <v>#DIV/0!</v>
      </c>
      <c r="G10" s="61" t="e">
        <f t="shared" si="2"/>
        <v>#DIV/0!</v>
      </c>
      <c r="H10" s="14"/>
      <c r="I10" s="17">
        <v>0.5</v>
      </c>
    </row>
    <row r="11" spans="1:13" x14ac:dyDescent="0.3">
      <c r="A11" s="16" t="s">
        <v>34</v>
      </c>
      <c r="B11" s="16" t="s">
        <v>35</v>
      </c>
      <c r="C11" s="77"/>
      <c r="D11" s="77"/>
      <c r="E11" s="13">
        <f t="shared" si="1"/>
        <v>0</v>
      </c>
      <c r="F11" s="60" t="e">
        <f t="shared" si="0"/>
        <v>#DIV/0!</v>
      </c>
      <c r="G11" s="61" t="e">
        <f t="shared" si="2"/>
        <v>#DIV/0!</v>
      </c>
      <c r="H11" s="14"/>
      <c r="I11" s="18">
        <v>1</v>
      </c>
    </row>
    <row r="12" spans="1:13" x14ac:dyDescent="0.3">
      <c r="A12" s="16" t="s">
        <v>36</v>
      </c>
      <c r="B12" s="16" t="s">
        <v>37</v>
      </c>
      <c r="C12" s="77"/>
      <c r="D12" s="77"/>
      <c r="E12" s="13">
        <f t="shared" si="1"/>
        <v>0</v>
      </c>
      <c r="F12" s="60" t="e">
        <f t="shared" si="0"/>
        <v>#DIV/0!</v>
      </c>
      <c r="G12" s="61" t="e">
        <f t="shared" si="2"/>
        <v>#DIV/0!</v>
      </c>
      <c r="H12" s="14"/>
      <c r="I12" s="18">
        <v>2</v>
      </c>
    </row>
    <row r="13" spans="1:13" x14ac:dyDescent="0.3">
      <c r="A13" s="19" t="s">
        <v>38</v>
      </c>
      <c r="B13" s="16" t="s">
        <v>39</v>
      </c>
      <c r="C13" s="77"/>
      <c r="D13" s="77"/>
      <c r="E13" s="13">
        <f t="shared" si="1"/>
        <v>0</v>
      </c>
      <c r="F13" s="60" t="e">
        <f t="shared" si="0"/>
        <v>#DIV/0!</v>
      </c>
      <c r="G13" s="61" t="e">
        <f t="shared" si="2"/>
        <v>#DIV/0!</v>
      </c>
      <c r="H13" s="14"/>
      <c r="I13" s="18">
        <v>4</v>
      </c>
    </row>
    <row r="14" spans="1:13" x14ac:dyDescent="0.3">
      <c r="A14" s="20" t="s">
        <v>40</v>
      </c>
      <c r="B14" s="16" t="s">
        <v>41</v>
      </c>
      <c r="C14" s="77"/>
      <c r="D14" s="77"/>
      <c r="E14" s="13">
        <f t="shared" si="1"/>
        <v>0</v>
      </c>
      <c r="F14" s="60" t="e">
        <f t="shared" si="0"/>
        <v>#DIV/0!</v>
      </c>
      <c r="G14" s="61" t="e">
        <f t="shared" si="2"/>
        <v>#DIV/0!</v>
      </c>
      <c r="H14" s="14"/>
      <c r="I14" s="18">
        <v>5.7</v>
      </c>
    </row>
    <row r="15" spans="1:13" x14ac:dyDescent="0.3">
      <c r="A15" s="20" t="s">
        <v>42</v>
      </c>
      <c r="B15" s="16" t="s">
        <v>41</v>
      </c>
      <c r="C15" s="77"/>
      <c r="D15" s="77"/>
      <c r="E15" s="13">
        <f t="shared" si="1"/>
        <v>0</v>
      </c>
      <c r="F15" s="60" t="e">
        <f t="shared" si="0"/>
        <v>#DIV/0!</v>
      </c>
      <c r="G15" s="61" t="e">
        <f t="shared" si="2"/>
        <v>#DIV/0!</v>
      </c>
      <c r="H15" s="14"/>
      <c r="I15" s="18">
        <v>8</v>
      </c>
    </row>
    <row r="16" spans="1:13" x14ac:dyDescent="0.3">
      <c r="A16" s="20" t="s">
        <v>43</v>
      </c>
      <c r="B16" s="16" t="s">
        <v>44</v>
      </c>
      <c r="C16" s="77"/>
      <c r="D16" s="77"/>
      <c r="E16" s="13">
        <f t="shared" si="1"/>
        <v>0</v>
      </c>
      <c r="F16" s="60" t="e">
        <f t="shared" si="0"/>
        <v>#DIV/0!</v>
      </c>
      <c r="G16" s="61" t="e">
        <f t="shared" si="2"/>
        <v>#DIV/0!</v>
      </c>
      <c r="H16" s="14"/>
      <c r="I16" s="18">
        <v>11.3</v>
      </c>
    </row>
    <row r="17" spans="1:9" x14ac:dyDescent="0.3">
      <c r="A17" s="20" t="s">
        <v>45</v>
      </c>
      <c r="B17" s="16" t="s">
        <v>44</v>
      </c>
      <c r="C17" s="77"/>
      <c r="D17" s="77"/>
      <c r="E17" s="13">
        <f t="shared" si="1"/>
        <v>0</v>
      </c>
      <c r="F17" s="60" t="e">
        <f t="shared" si="0"/>
        <v>#DIV/0!</v>
      </c>
      <c r="G17" s="61" t="e">
        <f t="shared" si="2"/>
        <v>#DIV/0!</v>
      </c>
      <c r="H17" s="14"/>
      <c r="I17" s="18">
        <v>16</v>
      </c>
    </row>
    <row r="18" spans="1:9" x14ac:dyDescent="0.3">
      <c r="A18" s="20" t="s">
        <v>46</v>
      </c>
      <c r="B18" s="16" t="s">
        <v>47</v>
      </c>
      <c r="C18" s="77"/>
      <c r="D18" s="77"/>
      <c r="E18" s="13">
        <f t="shared" si="1"/>
        <v>0</v>
      </c>
      <c r="F18" s="60" t="e">
        <f t="shared" si="0"/>
        <v>#DIV/0!</v>
      </c>
      <c r="G18" s="61" t="e">
        <f t="shared" si="2"/>
        <v>#DIV/0!</v>
      </c>
      <c r="H18" s="14"/>
      <c r="I18" s="18">
        <v>22.6</v>
      </c>
    </row>
    <row r="19" spans="1:9" x14ac:dyDescent="0.3">
      <c r="A19" s="20" t="s">
        <v>48</v>
      </c>
      <c r="B19" s="16" t="s">
        <v>47</v>
      </c>
      <c r="C19" s="77"/>
      <c r="D19" s="77"/>
      <c r="E19" s="13">
        <f t="shared" si="1"/>
        <v>0</v>
      </c>
      <c r="F19" s="60" t="e">
        <f t="shared" si="0"/>
        <v>#DIV/0!</v>
      </c>
      <c r="G19" s="61" t="e">
        <f t="shared" si="2"/>
        <v>#DIV/0!</v>
      </c>
      <c r="H19" s="14"/>
      <c r="I19" s="15">
        <v>32</v>
      </c>
    </row>
    <row r="20" spans="1:9" x14ac:dyDescent="0.3">
      <c r="A20" s="20" t="s">
        <v>49</v>
      </c>
      <c r="B20" s="16" t="s">
        <v>50</v>
      </c>
      <c r="C20" s="77"/>
      <c r="D20" s="77"/>
      <c r="E20" s="13">
        <f t="shared" si="1"/>
        <v>0</v>
      </c>
      <c r="F20" s="60" t="e">
        <f t="shared" si="0"/>
        <v>#DIV/0!</v>
      </c>
      <c r="G20" s="61" t="e">
        <f t="shared" si="2"/>
        <v>#DIV/0!</v>
      </c>
      <c r="H20" s="14"/>
      <c r="I20" s="15">
        <v>45</v>
      </c>
    </row>
    <row r="21" spans="1:9" x14ac:dyDescent="0.3">
      <c r="A21" s="16" t="s">
        <v>51</v>
      </c>
      <c r="B21" s="16" t="s">
        <v>50</v>
      </c>
      <c r="C21" s="77"/>
      <c r="D21" s="77"/>
      <c r="E21" s="13">
        <f t="shared" si="1"/>
        <v>0</v>
      </c>
      <c r="F21" s="60" t="e">
        <f t="shared" si="0"/>
        <v>#DIV/0!</v>
      </c>
      <c r="G21" s="61" t="e">
        <f t="shared" si="2"/>
        <v>#DIV/0!</v>
      </c>
      <c r="H21" s="14"/>
      <c r="I21" s="15">
        <v>64</v>
      </c>
    </row>
    <row r="22" spans="1:9" x14ac:dyDescent="0.3">
      <c r="A22" s="16" t="s">
        <v>52</v>
      </c>
      <c r="B22" s="16" t="s">
        <v>53</v>
      </c>
      <c r="C22" s="77"/>
      <c r="D22" s="77"/>
      <c r="E22" s="13">
        <f t="shared" si="1"/>
        <v>0</v>
      </c>
      <c r="F22" s="60" t="e">
        <f t="shared" si="0"/>
        <v>#DIV/0!</v>
      </c>
      <c r="G22" s="61" t="e">
        <f t="shared" si="2"/>
        <v>#DIV/0!</v>
      </c>
      <c r="H22" s="14"/>
      <c r="I22" s="15">
        <v>90</v>
      </c>
    </row>
    <row r="23" spans="1:9" x14ac:dyDescent="0.3">
      <c r="A23" s="16" t="s">
        <v>54</v>
      </c>
      <c r="B23" s="16" t="s">
        <v>53</v>
      </c>
      <c r="C23" s="77"/>
      <c r="D23" s="77"/>
      <c r="E23" s="13">
        <f t="shared" si="1"/>
        <v>0</v>
      </c>
      <c r="F23" s="60" t="e">
        <f t="shared" si="0"/>
        <v>#DIV/0!</v>
      </c>
      <c r="G23" s="61" t="e">
        <f t="shared" si="2"/>
        <v>#DIV/0!</v>
      </c>
      <c r="H23" s="14"/>
      <c r="I23" s="15">
        <v>128</v>
      </c>
    </row>
    <row r="24" spans="1:9" x14ac:dyDescent="0.3">
      <c r="A24" s="16" t="s">
        <v>55</v>
      </c>
      <c r="B24" s="16" t="s">
        <v>56</v>
      </c>
      <c r="C24" s="77"/>
      <c r="D24" s="77"/>
      <c r="E24" s="13">
        <f t="shared" si="1"/>
        <v>0</v>
      </c>
      <c r="F24" s="60" t="e">
        <f t="shared" si="0"/>
        <v>#DIV/0!</v>
      </c>
      <c r="G24" s="61" t="e">
        <f t="shared" si="2"/>
        <v>#DIV/0!</v>
      </c>
      <c r="H24" s="14"/>
      <c r="I24" s="15">
        <v>180</v>
      </c>
    </row>
    <row r="25" spans="1:9" x14ac:dyDescent="0.3">
      <c r="A25" s="16" t="s">
        <v>57</v>
      </c>
      <c r="B25" s="16" t="s">
        <v>58</v>
      </c>
      <c r="C25" s="77"/>
      <c r="D25" s="77"/>
      <c r="E25" s="13">
        <f t="shared" si="1"/>
        <v>0</v>
      </c>
      <c r="F25" s="60" t="e">
        <f t="shared" si="0"/>
        <v>#DIV/0!</v>
      </c>
      <c r="G25" s="61" t="e">
        <f t="shared" si="2"/>
        <v>#DIV/0!</v>
      </c>
      <c r="H25" s="14"/>
      <c r="I25" s="15">
        <v>256</v>
      </c>
    </row>
    <row r="26" spans="1:9" x14ac:dyDescent="0.3">
      <c r="A26" s="16" t="s">
        <v>59</v>
      </c>
      <c r="B26" s="16" t="s">
        <v>60</v>
      </c>
      <c r="C26" s="77"/>
      <c r="D26" s="77"/>
      <c r="E26" s="13">
        <f t="shared" si="1"/>
        <v>0</v>
      </c>
      <c r="F26" s="60" t="e">
        <f t="shared" si="0"/>
        <v>#DIV/0!</v>
      </c>
      <c r="G26" s="61" t="e">
        <f t="shared" si="2"/>
        <v>#DIV/0!</v>
      </c>
      <c r="H26" s="14"/>
      <c r="I26" s="15">
        <v>362</v>
      </c>
    </row>
    <row r="27" spans="1:9" x14ac:dyDescent="0.3">
      <c r="A27" s="16" t="s">
        <v>61</v>
      </c>
      <c r="B27" s="16" t="s">
        <v>60</v>
      </c>
      <c r="C27" s="77"/>
      <c r="D27" s="77"/>
      <c r="E27" s="13">
        <f t="shared" si="1"/>
        <v>0</v>
      </c>
      <c r="F27" s="60" t="e">
        <f t="shared" si="0"/>
        <v>#DIV/0!</v>
      </c>
      <c r="G27" s="61" t="e">
        <f t="shared" si="2"/>
        <v>#DIV/0!</v>
      </c>
      <c r="H27" s="14"/>
      <c r="I27" s="15">
        <v>512</v>
      </c>
    </row>
    <row r="28" spans="1:9" x14ac:dyDescent="0.3">
      <c r="A28" s="16" t="s">
        <v>62</v>
      </c>
      <c r="B28" s="16" t="s">
        <v>63</v>
      </c>
      <c r="C28" s="77"/>
      <c r="D28" s="77"/>
      <c r="E28" s="13">
        <f t="shared" si="1"/>
        <v>0</v>
      </c>
      <c r="F28" s="60" t="e">
        <f t="shared" si="0"/>
        <v>#DIV/0!</v>
      </c>
      <c r="G28" s="61" t="e">
        <f t="shared" si="2"/>
        <v>#DIV/0!</v>
      </c>
      <c r="H28" s="14"/>
      <c r="I28" s="15">
        <v>1024</v>
      </c>
    </row>
    <row r="29" spans="1:9" x14ac:dyDescent="0.3">
      <c r="A29" s="16" t="s">
        <v>64</v>
      </c>
      <c r="B29" s="16" t="s">
        <v>65</v>
      </c>
      <c r="C29" s="77"/>
      <c r="D29" s="77"/>
      <c r="E29" s="13">
        <f t="shared" si="1"/>
        <v>0</v>
      </c>
      <c r="F29" s="60" t="e">
        <f t="shared" si="0"/>
        <v>#DIV/0!</v>
      </c>
      <c r="G29" s="61" t="e">
        <f t="shared" si="2"/>
        <v>#DIV/0!</v>
      </c>
      <c r="H29" s="14"/>
      <c r="I29" s="15">
        <v>2048</v>
      </c>
    </row>
    <row r="30" spans="1:9" x14ac:dyDescent="0.3">
      <c r="A30" s="16" t="s">
        <v>66</v>
      </c>
      <c r="B30" s="16" t="s">
        <v>67</v>
      </c>
      <c r="C30" s="77"/>
      <c r="D30" s="77"/>
      <c r="E30" s="13">
        <f t="shared" si="1"/>
        <v>0</v>
      </c>
      <c r="F30" s="60" t="e">
        <f t="shared" si="0"/>
        <v>#DIV/0!</v>
      </c>
      <c r="G30" s="61" t="e">
        <f t="shared" si="2"/>
        <v>#DIV/0!</v>
      </c>
      <c r="H30" s="14"/>
      <c r="I30" s="15">
        <v>2049</v>
      </c>
    </row>
    <row r="31" spans="1:9" x14ac:dyDescent="0.3">
      <c r="A31" s="21"/>
      <c r="B31" s="16" t="s">
        <v>22</v>
      </c>
      <c r="C31" s="16">
        <f>SUM(C7:C30)</f>
        <v>0</v>
      </c>
      <c r="D31" s="16">
        <f>SUM(D7:D30)</f>
        <v>0</v>
      </c>
      <c r="E31" s="16">
        <f>SUM(E7:E30)</f>
        <v>0</v>
      </c>
      <c r="F31" s="22"/>
      <c r="G31" s="22"/>
      <c r="H31" s="1"/>
    </row>
  </sheetData>
  <sheetProtection algorithmName="SHA-512" hashValue="B3pmojLis0d50J1Nw8607AsP9Ia/D4zZOxPQHJPrcNpBsg0se/2ShUs1V3cjnnJvRF4wzrJX+shRNw73Lf9ZqQ==" saltValue="xG2egkY9CBEAupsGkJteRg==" spinCount="100000" sheet="1" objects="1" scenarios="1"/>
  <mergeCells count="1">
    <mergeCell ref="A1:G5"/>
  </mergeCells>
  <pageMargins left="0.7" right="0.7" top="0.75" bottom="0.75" header="0.3" footer="0.3"/>
  <ignoredErrors>
    <ignoredError sqref="G8" evalError="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DEAC-2333-44E3-8735-52BB8CFC7728}">
  <dimension ref="A1:J167"/>
  <sheetViews>
    <sheetView workbookViewId="0">
      <selection activeCell="A2" sqref="A1:J167"/>
    </sheetView>
  </sheetViews>
  <sheetFormatPr defaultColWidth="37.6640625" defaultRowHeight="15.6" x14ac:dyDescent="0.3"/>
  <cols>
    <col min="1" max="1" width="21.33203125" style="31" customWidth="1"/>
    <col min="2" max="16384" width="37.6640625" style="31"/>
  </cols>
  <sheetData>
    <row r="1" spans="1:10" ht="18" x14ac:dyDescent="0.35">
      <c r="A1" s="35" t="s">
        <v>202</v>
      </c>
      <c r="B1" s="35" t="s">
        <v>203</v>
      </c>
      <c r="C1" s="35" t="s">
        <v>204</v>
      </c>
      <c r="D1" s="35" t="s">
        <v>205</v>
      </c>
      <c r="E1" s="36" t="s">
        <v>206</v>
      </c>
      <c r="F1" s="36" t="s">
        <v>207</v>
      </c>
      <c r="G1" s="36" t="s">
        <v>208</v>
      </c>
      <c r="H1" s="36" t="s">
        <v>209</v>
      </c>
      <c r="I1" s="36" t="s">
        <v>210</v>
      </c>
      <c r="J1" s="36" t="s">
        <v>211</v>
      </c>
    </row>
    <row r="2" spans="1:10" ht="18" x14ac:dyDescent="0.35">
      <c r="A2" s="33" t="s">
        <v>237</v>
      </c>
      <c r="B2" s="37" t="s">
        <v>238</v>
      </c>
      <c r="C2" s="37" t="s">
        <v>239</v>
      </c>
      <c r="D2" s="38" t="s">
        <v>240</v>
      </c>
      <c r="E2" s="32" t="s">
        <v>208</v>
      </c>
      <c r="F2" s="32"/>
      <c r="G2" s="32" t="s">
        <v>215</v>
      </c>
      <c r="H2" s="32" t="s">
        <v>216</v>
      </c>
      <c r="I2" s="39" t="s">
        <v>217</v>
      </c>
      <c r="J2" s="32"/>
    </row>
    <row r="3" spans="1:10" ht="18" x14ac:dyDescent="0.35">
      <c r="A3" s="33" t="s">
        <v>543</v>
      </c>
      <c r="B3" s="37" t="s">
        <v>238</v>
      </c>
      <c r="C3" s="37" t="s">
        <v>544</v>
      </c>
      <c r="D3" s="38" t="s">
        <v>545</v>
      </c>
      <c r="E3" s="32" t="s">
        <v>208</v>
      </c>
      <c r="F3" s="32"/>
      <c r="G3" s="32" t="s">
        <v>215</v>
      </c>
      <c r="H3" s="32" t="s">
        <v>216</v>
      </c>
      <c r="I3" s="39" t="s">
        <v>217</v>
      </c>
      <c r="J3" s="32"/>
    </row>
    <row r="4" spans="1:10" ht="18" x14ac:dyDescent="0.35">
      <c r="A4" s="33" t="s">
        <v>157</v>
      </c>
      <c r="B4" s="33" t="s">
        <v>568</v>
      </c>
      <c r="C4" s="37" t="s">
        <v>569</v>
      </c>
      <c r="D4" s="38" t="s">
        <v>570</v>
      </c>
      <c r="E4" s="32" t="s">
        <v>208</v>
      </c>
      <c r="F4" s="32"/>
      <c r="G4" s="32" t="s">
        <v>215</v>
      </c>
      <c r="H4" s="32" t="s">
        <v>216</v>
      </c>
      <c r="I4" s="39" t="s">
        <v>264</v>
      </c>
      <c r="J4" s="32"/>
    </row>
    <row r="5" spans="1:10" ht="18" x14ac:dyDescent="0.35">
      <c r="A5" s="37" t="s">
        <v>178</v>
      </c>
      <c r="B5" s="37" t="s">
        <v>269</v>
      </c>
      <c r="C5" s="37" t="s">
        <v>270</v>
      </c>
      <c r="D5" s="38" t="s">
        <v>271</v>
      </c>
      <c r="E5" s="32" t="s">
        <v>208</v>
      </c>
      <c r="F5" s="32"/>
      <c r="G5" s="32" t="s">
        <v>215</v>
      </c>
      <c r="H5" s="32"/>
      <c r="I5" s="32"/>
      <c r="J5" s="32"/>
    </row>
    <row r="6" spans="1:10" ht="18" x14ac:dyDescent="0.35">
      <c r="A6" s="33" t="s">
        <v>115</v>
      </c>
      <c r="B6" s="33" t="s">
        <v>212</v>
      </c>
      <c r="C6" s="37" t="s">
        <v>213</v>
      </c>
      <c r="D6" s="38" t="s">
        <v>214</v>
      </c>
      <c r="E6" s="32" t="s">
        <v>208</v>
      </c>
      <c r="F6" s="32"/>
      <c r="G6" s="32" t="s">
        <v>215</v>
      </c>
      <c r="H6" s="32" t="s">
        <v>216</v>
      </c>
      <c r="I6" s="39" t="s">
        <v>217</v>
      </c>
      <c r="J6" s="32"/>
    </row>
    <row r="7" spans="1:10" ht="18" x14ac:dyDescent="0.35">
      <c r="A7" s="37" t="s">
        <v>109</v>
      </c>
      <c r="B7" s="37" t="s">
        <v>445</v>
      </c>
      <c r="C7" s="37" t="s">
        <v>446</v>
      </c>
      <c r="D7" s="38" t="s">
        <v>447</v>
      </c>
      <c r="E7" s="32" t="s">
        <v>208</v>
      </c>
      <c r="F7" s="32"/>
      <c r="G7" s="32" t="s">
        <v>215</v>
      </c>
      <c r="H7" s="32"/>
      <c r="I7" s="32"/>
      <c r="J7" s="32"/>
    </row>
    <row r="8" spans="1:10" ht="18" x14ac:dyDescent="0.35">
      <c r="A8" s="37" t="s">
        <v>233</v>
      </c>
      <c r="B8" s="37" t="s">
        <v>234</v>
      </c>
      <c r="C8" s="37" t="s">
        <v>235</v>
      </c>
      <c r="D8" s="38" t="s">
        <v>236</v>
      </c>
      <c r="E8" s="32"/>
      <c r="F8" s="32"/>
      <c r="G8" s="32"/>
      <c r="H8" s="32"/>
      <c r="I8" s="32"/>
      <c r="J8" s="32"/>
    </row>
    <row r="9" spans="1:10" ht="18" x14ac:dyDescent="0.35">
      <c r="A9" s="37" t="s">
        <v>124</v>
      </c>
      <c r="B9" s="37" t="s">
        <v>234</v>
      </c>
      <c r="C9" s="37" t="s">
        <v>307</v>
      </c>
      <c r="D9" s="38" t="s">
        <v>308</v>
      </c>
      <c r="E9" s="32" t="s">
        <v>208</v>
      </c>
      <c r="F9" s="32"/>
      <c r="G9" s="32" t="s">
        <v>215</v>
      </c>
      <c r="H9" s="32"/>
      <c r="I9" s="32"/>
      <c r="J9" s="32"/>
    </row>
    <row r="10" spans="1:10" ht="18" x14ac:dyDescent="0.35">
      <c r="A10" s="37" t="s">
        <v>400</v>
      </c>
      <c r="B10" s="37" t="s">
        <v>234</v>
      </c>
      <c r="C10" s="37" t="s">
        <v>401</v>
      </c>
      <c r="D10" s="38" t="s">
        <v>402</v>
      </c>
      <c r="E10" s="32" t="s">
        <v>208</v>
      </c>
      <c r="F10" s="32"/>
      <c r="G10" s="32" t="s">
        <v>215</v>
      </c>
      <c r="H10" s="32"/>
      <c r="I10" s="32"/>
      <c r="J10" s="32"/>
    </row>
    <row r="11" spans="1:10" ht="18" x14ac:dyDescent="0.35">
      <c r="A11" s="37" t="s">
        <v>481</v>
      </c>
      <c r="B11" s="37" t="s">
        <v>234</v>
      </c>
      <c r="C11" s="37" t="s">
        <v>482</v>
      </c>
      <c r="D11" s="38" t="s">
        <v>483</v>
      </c>
      <c r="E11" s="32"/>
      <c r="F11" s="32"/>
      <c r="G11" s="32"/>
      <c r="H11" s="32"/>
      <c r="I11" s="32"/>
      <c r="J11" s="32"/>
    </row>
    <row r="12" spans="1:10" ht="18" x14ac:dyDescent="0.35">
      <c r="A12" s="37" t="s">
        <v>229</v>
      </c>
      <c r="B12" s="33" t="s">
        <v>230</v>
      </c>
      <c r="C12" s="37" t="s">
        <v>231</v>
      </c>
      <c r="D12" s="38" t="s">
        <v>232</v>
      </c>
      <c r="E12" s="32"/>
      <c r="F12" s="32"/>
      <c r="G12" s="32"/>
      <c r="H12" s="32"/>
      <c r="I12" s="32"/>
      <c r="J12" s="32"/>
    </row>
    <row r="13" spans="1:10" ht="18" x14ac:dyDescent="0.35">
      <c r="A13" s="37" t="s">
        <v>118</v>
      </c>
      <c r="B13" s="37" t="s">
        <v>278</v>
      </c>
      <c r="C13" s="37" t="s">
        <v>279</v>
      </c>
      <c r="D13" s="38" t="s">
        <v>280</v>
      </c>
      <c r="E13" s="32" t="s">
        <v>208</v>
      </c>
      <c r="F13" s="32"/>
      <c r="G13" s="32" t="s">
        <v>215</v>
      </c>
      <c r="H13" s="32"/>
      <c r="I13" s="32"/>
      <c r="J13" s="32"/>
    </row>
    <row r="14" spans="1:10" ht="18" x14ac:dyDescent="0.35">
      <c r="A14" s="37" t="s">
        <v>292</v>
      </c>
      <c r="B14" s="37" t="s">
        <v>278</v>
      </c>
      <c r="C14" s="37" t="s">
        <v>293</v>
      </c>
      <c r="D14" s="38" t="s">
        <v>294</v>
      </c>
      <c r="E14" s="32" t="s">
        <v>207</v>
      </c>
      <c r="F14" s="32" t="s">
        <v>215</v>
      </c>
      <c r="G14" s="32"/>
      <c r="H14" s="32"/>
      <c r="I14" s="32"/>
      <c r="J14" s="32"/>
    </row>
    <row r="15" spans="1:10" ht="18" x14ac:dyDescent="0.35">
      <c r="A15" s="37" t="s">
        <v>89</v>
      </c>
      <c r="B15" s="37" t="s">
        <v>278</v>
      </c>
      <c r="C15" s="37" t="s">
        <v>318</v>
      </c>
      <c r="D15" s="38" t="s">
        <v>319</v>
      </c>
      <c r="E15" s="32" t="s">
        <v>208</v>
      </c>
      <c r="F15" s="32"/>
      <c r="G15" s="32" t="s">
        <v>215</v>
      </c>
      <c r="H15" s="32"/>
      <c r="I15" s="32"/>
      <c r="J15" s="32"/>
    </row>
    <row r="16" spans="1:10" ht="18" x14ac:dyDescent="0.35">
      <c r="A16" s="33" t="s">
        <v>390</v>
      </c>
      <c r="B16" s="33" t="s">
        <v>278</v>
      </c>
      <c r="C16" s="37" t="s">
        <v>391</v>
      </c>
      <c r="D16" s="38" t="s">
        <v>392</v>
      </c>
      <c r="E16" s="32" t="s">
        <v>208</v>
      </c>
      <c r="F16" s="32"/>
      <c r="G16" s="32" t="s">
        <v>215</v>
      </c>
      <c r="H16" s="32" t="s">
        <v>216</v>
      </c>
      <c r="I16" s="39" t="s">
        <v>217</v>
      </c>
      <c r="J16" s="32"/>
    </row>
    <row r="17" spans="1:10" ht="18" x14ac:dyDescent="0.35">
      <c r="A17" s="37" t="s">
        <v>113</v>
      </c>
      <c r="B17" s="37" t="s">
        <v>278</v>
      </c>
      <c r="C17" s="37" t="s">
        <v>403</v>
      </c>
      <c r="D17" s="38" t="s">
        <v>404</v>
      </c>
      <c r="E17" s="32" t="s">
        <v>208</v>
      </c>
      <c r="F17" s="32"/>
      <c r="G17" s="32" t="s">
        <v>215</v>
      </c>
      <c r="H17" s="32"/>
      <c r="I17" s="32"/>
      <c r="J17" s="32"/>
    </row>
    <row r="18" spans="1:10" ht="18" x14ac:dyDescent="0.35">
      <c r="A18" s="37" t="s">
        <v>138</v>
      </c>
      <c r="B18" s="33" t="s">
        <v>278</v>
      </c>
      <c r="C18" s="37" t="s">
        <v>440</v>
      </c>
      <c r="D18" s="38" t="s">
        <v>441</v>
      </c>
      <c r="E18" s="32" t="s">
        <v>208</v>
      </c>
      <c r="F18" s="32"/>
      <c r="G18" s="32" t="s">
        <v>215</v>
      </c>
      <c r="H18" s="32"/>
      <c r="I18" s="32"/>
      <c r="J18" s="32"/>
    </row>
    <row r="19" spans="1:10" ht="18" x14ac:dyDescent="0.35">
      <c r="A19" s="33" t="s">
        <v>105</v>
      </c>
      <c r="B19" s="33" t="s">
        <v>278</v>
      </c>
      <c r="C19" s="37" t="s">
        <v>442</v>
      </c>
      <c r="D19" s="38" t="s">
        <v>629</v>
      </c>
      <c r="E19" s="32" t="s">
        <v>208</v>
      </c>
      <c r="F19" s="32"/>
      <c r="G19" s="32" t="s">
        <v>215</v>
      </c>
      <c r="H19" s="32" t="s">
        <v>216</v>
      </c>
      <c r="I19" s="39" t="s">
        <v>264</v>
      </c>
      <c r="J19" s="32"/>
    </row>
    <row r="20" spans="1:10" ht="18" x14ac:dyDescent="0.35">
      <c r="A20" s="33" t="s">
        <v>455</v>
      </c>
      <c r="B20" s="37" t="s">
        <v>278</v>
      </c>
      <c r="C20" s="37" t="s">
        <v>456</v>
      </c>
      <c r="D20" s="38" t="s">
        <v>457</v>
      </c>
      <c r="E20" s="32" t="s">
        <v>208</v>
      </c>
      <c r="F20" s="32"/>
      <c r="G20" s="32" t="s">
        <v>215</v>
      </c>
      <c r="H20" s="32" t="s">
        <v>216</v>
      </c>
      <c r="I20" s="39" t="s">
        <v>253</v>
      </c>
      <c r="J20" s="32"/>
    </row>
    <row r="21" spans="1:10" ht="18" x14ac:dyDescent="0.35">
      <c r="A21" s="33" t="s">
        <v>458</v>
      </c>
      <c r="B21" s="37" t="s">
        <v>278</v>
      </c>
      <c r="C21" s="37" t="s">
        <v>459</v>
      </c>
      <c r="D21" s="38" t="s">
        <v>460</v>
      </c>
      <c r="E21" s="32" t="s">
        <v>208</v>
      </c>
      <c r="F21" s="32"/>
      <c r="G21" s="32" t="s">
        <v>215</v>
      </c>
      <c r="H21" s="32" t="s">
        <v>216</v>
      </c>
      <c r="I21" s="39" t="s">
        <v>217</v>
      </c>
      <c r="J21" s="32"/>
    </row>
    <row r="22" spans="1:10" ht="18" x14ac:dyDescent="0.35">
      <c r="A22" s="37" t="s">
        <v>169</v>
      </c>
      <c r="B22" s="37" t="s">
        <v>278</v>
      </c>
      <c r="C22" s="37" t="s">
        <v>522</v>
      </c>
      <c r="D22" s="38" t="s">
        <v>523</v>
      </c>
      <c r="E22" s="32" t="s">
        <v>208</v>
      </c>
      <c r="F22" s="32"/>
      <c r="G22" s="32" t="s">
        <v>215</v>
      </c>
      <c r="H22" s="32"/>
      <c r="I22" s="32"/>
      <c r="J22" s="32"/>
    </row>
    <row r="23" spans="1:10" ht="18" x14ac:dyDescent="0.35">
      <c r="A23" s="37" t="s">
        <v>191</v>
      </c>
      <c r="B23" s="37" t="s">
        <v>278</v>
      </c>
      <c r="C23" s="37" t="s">
        <v>524</v>
      </c>
      <c r="D23" s="38" t="s">
        <v>525</v>
      </c>
      <c r="E23" s="32" t="s">
        <v>207</v>
      </c>
      <c r="F23" s="32" t="s">
        <v>215</v>
      </c>
      <c r="G23" s="32"/>
      <c r="H23" s="32"/>
      <c r="I23" s="32"/>
      <c r="J23" s="32"/>
    </row>
    <row r="24" spans="1:10" ht="18" x14ac:dyDescent="0.35">
      <c r="A24" s="37" t="s">
        <v>151</v>
      </c>
      <c r="B24" s="37" t="s">
        <v>278</v>
      </c>
      <c r="C24" s="37" t="s">
        <v>538</v>
      </c>
      <c r="D24" s="38" t="s">
        <v>539</v>
      </c>
      <c r="E24" s="32" t="s">
        <v>208</v>
      </c>
      <c r="F24" s="32"/>
      <c r="G24" s="32" t="s">
        <v>215</v>
      </c>
      <c r="H24" s="32"/>
      <c r="I24" s="32"/>
      <c r="J24" s="32"/>
    </row>
    <row r="25" spans="1:10" ht="18" x14ac:dyDescent="0.35">
      <c r="A25" s="37" t="s">
        <v>153</v>
      </c>
      <c r="B25" s="33" t="s">
        <v>278</v>
      </c>
      <c r="C25" s="37" t="s">
        <v>552</v>
      </c>
      <c r="D25" s="38" t="s">
        <v>553</v>
      </c>
      <c r="E25" s="32" t="s">
        <v>208</v>
      </c>
      <c r="F25" s="32"/>
      <c r="G25" s="32" t="s">
        <v>215</v>
      </c>
      <c r="H25" s="32"/>
      <c r="I25" s="32"/>
      <c r="J25" s="32"/>
    </row>
    <row r="26" spans="1:10" ht="18" x14ac:dyDescent="0.35">
      <c r="A26" s="33" t="s">
        <v>161</v>
      </c>
      <c r="B26" s="33" t="s">
        <v>278</v>
      </c>
      <c r="C26" s="37" t="s">
        <v>593</v>
      </c>
      <c r="D26" s="38" t="s">
        <v>594</v>
      </c>
      <c r="E26" s="32" t="s">
        <v>208</v>
      </c>
      <c r="F26" s="32"/>
      <c r="G26" s="32" t="s">
        <v>215</v>
      </c>
      <c r="H26" s="32" t="s">
        <v>216</v>
      </c>
      <c r="I26" s="39" t="s">
        <v>264</v>
      </c>
      <c r="J26" s="32"/>
    </row>
    <row r="27" spans="1:10" ht="18" x14ac:dyDescent="0.35">
      <c r="A27" s="37" t="s">
        <v>164</v>
      </c>
      <c r="B27" s="33" t="s">
        <v>278</v>
      </c>
      <c r="C27" s="37" t="s">
        <v>604</v>
      </c>
      <c r="D27" s="38" t="s">
        <v>605</v>
      </c>
      <c r="E27" s="32" t="s">
        <v>208</v>
      </c>
      <c r="F27" s="32"/>
      <c r="G27" s="32" t="s">
        <v>215</v>
      </c>
      <c r="H27" s="32"/>
      <c r="I27" s="32"/>
      <c r="J27" s="32"/>
    </row>
    <row r="28" spans="1:10" ht="18" x14ac:dyDescent="0.35">
      <c r="A28" s="33"/>
      <c r="B28" s="33" t="s">
        <v>278</v>
      </c>
      <c r="C28" s="37" t="s">
        <v>627</v>
      </c>
      <c r="D28" s="38" t="s">
        <v>628</v>
      </c>
      <c r="E28" s="32" t="s">
        <v>208</v>
      </c>
      <c r="F28" s="32"/>
      <c r="G28" s="32" t="s">
        <v>215</v>
      </c>
      <c r="H28" s="32" t="s">
        <v>216</v>
      </c>
      <c r="I28" s="39" t="s">
        <v>253</v>
      </c>
      <c r="J28" s="32"/>
    </row>
    <row r="29" spans="1:10" ht="18" x14ac:dyDescent="0.35">
      <c r="A29" s="33" t="s">
        <v>218</v>
      </c>
      <c r="B29" s="37" t="s">
        <v>219</v>
      </c>
      <c r="C29" s="33" t="s">
        <v>220</v>
      </c>
      <c r="D29" s="40" t="s">
        <v>221</v>
      </c>
      <c r="E29" s="32" t="s">
        <v>207</v>
      </c>
      <c r="F29" s="32" t="s">
        <v>215</v>
      </c>
      <c r="G29" s="32"/>
      <c r="H29" s="32"/>
      <c r="I29" s="32"/>
      <c r="J29" s="32"/>
    </row>
    <row r="30" spans="1:10" ht="18" x14ac:dyDescent="0.35">
      <c r="A30" s="33" t="s">
        <v>176</v>
      </c>
      <c r="B30" s="33" t="s">
        <v>219</v>
      </c>
      <c r="C30" s="37" t="s">
        <v>251</v>
      </c>
      <c r="D30" s="38" t="s">
        <v>252</v>
      </c>
      <c r="E30" s="32" t="s">
        <v>208</v>
      </c>
      <c r="F30" s="32"/>
      <c r="G30" s="32" t="s">
        <v>215</v>
      </c>
      <c r="H30" s="32" t="s">
        <v>216</v>
      </c>
      <c r="I30" s="39" t="s">
        <v>253</v>
      </c>
      <c r="J30" s="32"/>
    </row>
    <row r="31" spans="1:10" ht="18" x14ac:dyDescent="0.35">
      <c r="A31" s="33" t="s">
        <v>87</v>
      </c>
      <c r="B31" s="33" t="s">
        <v>219</v>
      </c>
      <c r="C31" s="37" t="s">
        <v>265</v>
      </c>
      <c r="D31" s="38" t="s">
        <v>266</v>
      </c>
      <c r="E31" s="32" t="s">
        <v>208</v>
      </c>
      <c r="F31" s="32"/>
      <c r="G31" s="32" t="s">
        <v>215</v>
      </c>
      <c r="H31" s="32" t="s">
        <v>216</v>
      </c>
      <c r="I31" s="39" t="s">
        <v>264</v>
      </c>
      <c r="J31" s="32"/>
    </row>
    <row r="32" spans="1:10" ht="18" x14ac:dyDescent="0.35">
      <c r="A32" s="37" t="s">
        <v>119</v>
      </c>
      <c r="B32" s="37" t="s">
        <v>219</v>
      </c>
      <c r="C32" s="37" t="s">
        <v>283</v>
      </c>
      <c r="D32" s="38" t="s">
        <v>284</v>
      </c>
      <c r="E32" s="32" t="s">
        <v>208</v>
      </c>
      <c r="F32" s="32"/>
      <c r="G32" s="32" t="s">
        <v>215</v>
      </c>
      <c r="H32" s="32"/>
      <c r="I32" s="32"/>
      <c r="J32" s="32"/>
    </row>
    <row r="33" spans="1:10" ht="18" x14ac:dyDescent="0.35">
      <c r="A33" s="37" t="s">
        <v>84</v>
      </c>
      <c r="B33" s="37" t="s">
        <v>219</v>
      </c>
      <c r="C33" s="37" t="s">
        <v>285</v>
      </c>
      <c r="D33" s="38" t="s">
        <v>286</v>
      </c>
      <c r="E33" s="32" t="s">
        <v>208</v>
      </c>
      <c r="F33" s="32"/>
      <c r="G33" s="32" t="s">
        <v>215</v>
      </c>
      <c r="H33" s="32"/>
      <c r="I33" s="32"/>
      <c r="J33" s="32"/>
    </row>
    <row r="34" spans="1:10" ht="18" x14ac:dyDescent="0.35">
      <c r="A34" s="37" t="s">
        <v>88</v>
      </c>
      <c r="B34" s="33" t="s">
        <v>219</v>
      </c>
      <c r="C34" s="37" t="s">
        <v>290</v>
      </c>
      <c r="D34" s="38" t="s">
        <v>291</v>
      </c>
      <c r="E34" s="32" t="s">
        <v>208</v>
      </c>
      <c r="F34" s="32"/>
      <c r="G34" s="32" t="s">
        <v>215</v>
      </c>
      <c r="H34" s="32"/>
      <c r="I34" s="32"/>
      <c r="J34" s="32"/>
    </row>
    <row r="35" spans="1:10" ht="18" x14ac:dyDescent="0.35">
      <c r="A35" s="33" t="s">
        <v>179</v>
      </c>
      <c r="B35" s="37" t="s">
        <v>219</v>
      </c>
      <c r="C35" s="37" t="s">
        <v>309</v>
      </c>
      <c r="D35" s="38" t="s">
        <v>310</v>
      </c>
      <c r="E35" s="32" t="s">
        <v>208</v>
      </c>
      <c r="F35" s="32"/>
      <c r="G35" s="32" t="s">
        <v>215</v>
      </c>
      <c r="H35" s="32" t="s">
        <v>216</v>
      </c>
      <c r="I35" s="39" t="s">
        <v>217</v>
      </c>
      <c r="J35" s="32"/>
    </row>
    <row r="36" spans="1:10" ht="18" x14ac:dyDescent="0.35">
      <c r="A36" s="37" t="s">
        <v>90</v>
      </c>
      <c r="B36" s="37" t="s">
        <v>219</v>
      </c>
      <c r="C36" s="37" t="s">
        <v>340</v>
      </c>
      <c r="D36" s="38" t="s">
        <v>341</v>
      </c>
      <c r="E36" s="32" t="s">
        <v>208</v>
      </c>
      <c r="F36" s="32"/>
      <c r="G36" s="32" t="s">
        <v>215</v>
      </c>
      <c r="H36" s="32"/>
      <c r="I36" s="32"/>
      <c r="J36" s="32"/>
    </row>
    <row r="37" spans="1:10" ht="18" x14ac:dyDescent="0.35">
      <c r="A37" s="37" t="s">
        <v>108</v>
      </c>
      <c r="B37" s="33" t="s">
        <v>219</v>
      </c>
      <c r="C37" s="37" t="s">
        <v>364</v>
      </c>
      <c r="D37" s="38" t="s">
        <v>365</v>
      </c>
      <c r="E37" s="32" t="s">
        <v>208</v>
      </c>
      <c r="F37" s="32"/>
      <c r="G37" s="32" t="s">
        <v>215</v>
      </c>
      <c r="H37" s="32"/>
      <c r="I37" s="32"/>
      <c r="J37" s="32"/>
    </row>
    <row r="38" spans="1:10" ht="18" x14ac:dyDescent="0.35">
      <c r="A38" s="33" t="s">
        <v>100</v>
      </c>
      <c r="B38" s="33" t="s">
        <v>219</v>
      </c>
      <c r="C38" s="33" t="s">
        <v>381</v>
      </c>
      <c r="D38" s="40" t="s">
        <v>382</v>
      </c>
      <c r="E38" s="32" t="s">
        <v>207</v>
      </c>
      <c r="F38" s="32" t="s">
        <v>215</v>
      </c>
      <c r="G38" s="32"/>
      <c r="H38" s="32"/>
      <c r="I38" s="32"/>
      <c r="J38" s="32"/>
    </row>
    <row r="39" spans="1:10" ht="18" x14ac:dyDescent="0.35">
      <c r="A39" s="37" t="s">
        <v>112</v>
      </c>
      <c r="B39" s="37" t="s">
        <v>219</v>
      </c>
      <c r="C39" s="37" t="s">
        <v>405</v>
      </c>
      <c r="D39" s="38" t="s">
        <v>406</v>
      </c>
      <c r="E39" s="32" t="s">
        <v>208</v>
      </c>
      <c r="F39" s="32"/>
      <c r="G39" s="32" t="s">
        <v>215</v>
      </c>
      <c r="H39" s="32"/>
      <c r="I39" s="32"/>
      <c r="J39" s="32"/>
    </row>
    <row r="40" spans="1:10" ht="18" x14ac:dyDescent="0.35">
      <c r="A40" s="37" t="s">
        <v>95</v>
      </c>
      <c r="B40" s="37" t="s">
        <v>219</v>
      </c>
      <c r="C40" s="37" t="s">
        <v>417</v>
      </c>
      <c r="D40" s="38" t="s">
        <v>418</v>
      </c>
      <c r="E40" s="32" t="s">
        <v>208</v>
      </c>
      <c r="F40" s="32"/>
      <c r="G40" s="32" t="s">
        <v>215</v>
      </c>
      <c r="H40" s="32"/>
      <c r="I40" s="32"/>
      <c r="J40" s="32"/>
    </row>
    <row r="41" spans="1:10" ht="18" x14ac:dyDescent="0.35">
      <c r="A41" s="37" t="s">
        <v>110</v>
      </c>
      <c r="B41" s="33" t="s">
        <v>219</v>
      </c>
      <c r="C41" s="37" t="s">
        <v>450</v>
      </c>
      <c r="D41" s="38" t="s">
        <v>451</v>
      </c>
      <c r="E41" s="32" t="s">
        <v>208</v>
      </c>
      <c r="F41" s="32"/>
      <c r="G41" s="32" t="s">
        <v>215</v>
      </c>
      <c r="H41" s="32"/>
      <c r="I41" s="32"/>
      <c r="J41" s="32"/>
    </row>
    <row r="42" spans="1:10" ht="18" x14ac:dyDescent="0.35">
      <c r="A42" s="37" t="s">
        <v>98</v>
      </c>
      <c r="B42" s="37" t="s">
        <v>219</v>
      </c>
      <c r="C42" s="37" t="s">
        <v>461</v>
      </c>
      <c r="D42" s="38" t="s">
        <v>462</v>
      </c>
      <c r="E42" s="32" t="s">
        <v>208</v>
      </c>
      <c r="F42" s="32"/>
      <c r="G42" s="32" t="s">
        <v>215</v>
      </c>
      <c r="H42" s="32"/>
      <c r="I42" s="32"/>
      <c r="J42" s="32"/>
    </row>
    <row r="43" spans="1:10" ht="18" x14ac:dyDescent="0.35">
      <c r="A43" s="37" t="s">
        <v>465</v>
      </c>
      <c r="B43" s="33" t="s">
        <v>219</v>
      </c>
      <c r="C43" s="37" t="s">
        <v>466</v>
      </c>
      <c r="D43" s="38" t="s">
        <v>467</v>
      </c>
      <c r="E43" s="32" t="s">
        <v>207</v>
      </c>
      <c r="F43" s="32" t="s">
        <v>215</v>
      </c>
      <c r="G43" s="32"/>
      <c r="H43" s="32"/>
      <c r="I43" s="32"/>
      <c r="J43" s="32"/>
    </row>
    <row r="44" spans="1:10" ht="18" x14ac:dyDescent="0.35">
      <c r="A44" s="37" t="s">
        <v>140</v>
      </c>
      <c r="B44" s="33" t="s">
        <v>219</v>
      </c>
      <c r="C44" s="37" t="s">
        <v>468</v>
      </c>
      <c r="D44" s="38" t="s">
        <v>469</v>
      </c>
      <c r="E44" s="32" t="s">
        <v>208</v>
      </c>
      <c r="F44" s="32"/>
      <c r="G44" s="32" t="s">
        <v>215</v>
      </c>
      <c r="H44" s="32"/>
      <c r="I44" s="32"/>
      <c r="J44" s="32"/>
    </row>
    <row r="45" spans="1:10" ht="18" x14ac:dyDescent="0.35">
      <c r="A45" s="33" t="s">
        <v>141</v>
      </c>
      <c r="B45" s="37" t="s">
        <v>219</v>
      </c>
      <c r="C45" s="33" t="s">
        <v>470</v>
      </c>
      <c r="D45" s="40" t="s">
        <v>471</v>
      </c>
      <c r="E45" s="32" t="s">
        <v>207</v>
      </c>
      <c r="F45" s="32" t="s">
        <v>215</v>
      </c>
      <c r="G45" s="32"/>
      <c r="H45" s="32"/>
      <c r="I45" s="32"/>
      <c r="J45" s="32"/>
    </row>
    <row r="46" spans="1:10" ht="18" x14ac:dyDescent="0.35">
      <c r="A46" s="33" t="s">
        <v>148</v>
      </c>
      <c r="B46" s="37" t="s">
        <v>219</v>
      </c>
      <c r="C46" s="33" t="s">
        <v>526</v>
      </c>
      <c r="D46" s="40" t="s">
        <v>527</v>
      </c>
      <c r="E46" s="32" t="s">
        <v>207</v>
      </c>
      <c r="F46" s="32" t="s">
        <v>215</v>
      </c>
      <c r="G46" s="32"/>
      <c r="H46" s="32"/>
      <c r="I46" s="32"/>
      <c r="J46" s="32"/>
    </row>
    <row r="47" spans="1:10" ht="18" x14ac:dyDescent="0.35">
      <c r="A47" s="37" t="s">
        <v>149</v>
      </c>
      <c r="B47" s="33" t="s">
        <v>219</v>
      </c>
      <c r="C47" s="37" t="s">
        <v>531</v>
      </c>
      <c r="D47" s="38" t="s">
        <v>532</v>
      </c>
      <c r="E47" s="32" t="s">
        <v>208</v>
      </c>
      <c r="F47" s="32"/>
      <c r="G47" s="32" t="s">
        <v>215</v>
      </c>
      <c r="H47" s="32"/>
      <c r="I47" s="32"/>
      <c r="J47" s="32"/>
    </row>
    <row r="48" spans="1:10" ht="18" x14ac:dyDescent="0.35">
      <c r="A48" s="37" t="s">
        <v>533</v>
      </c>
      <c r="B48" s="37" t="s">
        <v>219</v>
      </c>
      <c r="C48" s="37" t="s">
        <v>534</v>
      </c>
      <c r="D48" s="38" t="s">
        <v>535</v>
      </c>
      <c r="E48" s="32" t="s">
        <v>207</v>
      </c>
      <c r="F48" s="32" t="s">
        <v>215</v>
      </c>
      <c r="G48" s="32"/>
      <c r="H48" s="32"/>
      <c r="I48" s="32"/>
      <c r="J48" s="32"/>
    </row>
    <row r="49" spans="1:10" ht="18" x14ac:dyDescent="0.35">
      <c r="A49" s="37" t="s">
        <v>111</v>
      </c>
      <c r="B49" s="33" t="s">
        <v>219</v>
      </c>
      <c r="C49" s="37" t="s">
        <v>595</v>
      </c>
      <c r="D49" s="38" t="s">
        <v>596</v>
      </c>
      <c r="E49" s="32" t="s">
        <v>208</v>
      </c>
      <c r="F49" s="32"/>
      <c r="G49" s="32" t="s">
        <v>215</v>
      </c>
      <c r="H49" s="32"/>
      <c r="I49" s="32"/>
      <c r="J49" s="32"/>
    </row>
    <row r="50" spans="1:10" ht="18" x14ac:dyDescent="0.35">
      <c r="A50" s="37" t="s">
        <v>175</v>
      </c>
      <c r="B50" s="33" t="s">
        <v>219</v>
      </c>
      <c r="C50" s="37" t="s">
        <v>614</v>
      </c>
      <c r="D50" s="38" t="s">
        <v>615</v>
      </c>
      <c r="E50" s="32" t="s">
        <v>207</v>
      </c>
      <c r="F50" s="32" t="s">
        <v>215</v>
      </c>
      <c r="G50" s="32"/>
      <c r="H50" s="32"/>
      <c r="I50" s="32"/>
      <c r="J50" s="32"/>
    </row>
    <row r="51" spans="1:10" ht="18" x14ac:dyDescent="0.35">
      <c r="A51" s="37" t="s">
        <v>222</v>
      </c>
      <c r="B51" s="33" t="s">
        <v>223</v>
      </c>
      <c r="C51" s="37" t="s">
        <v>224</v>
      </c>
      <c r="D51" s="38" t="s">
        <v>225</v>
      </c>
      <c r="E51" s="32"/>
      <c r="F51" s="32"/>
      <c r="G51" s="32"/>
      <c r="H51" s="32"/>
      <c r="I51" s="32"/>
      <c r="J51" s="32"/>
    </row>
    <row r="52" spans="1:10" ht="18" x14ac:dyDescent="0.35">
      <c r="A52" s="33" t="s">
        <v>226</v>
      </c>
      <c r="B52" s="37" t="s">
        <v>223</v>
      </c>
      <c r="C52" s="37" t="s">
        <v>227</v>
      </c>
      <c r="D52" s="38" t="s">
        <v>228</v>
      </c>
      <c r="E52" s="32" t="s">
        <v>208</v>
      </c>
      <c r="F52" s="32"/>
      <c r="G52" s="32" t="s">
        <v>215</v>
      </c>
      <c r="H52" s="32" t="s">
        <v>216</v>
      </c>
      <c r="I52" s="39" t="s">
        <v>217</v>
      </c>
      <c r="J52" s="32"/>
    </row>
    <row r="53" spans="1:10" ht="18" x14ac:dyDescent="0.35">
      <c r="A53" s="33" t="s">
        <v>287</v>
      </c>
      <c r="B53" s="37" t="s">
        <v>223</v>
      </c>
      <c r="C53" s="37" t="s">
        <v>288</v>
      </c>
      <c r="D53" s="38" t="s">
        <v>289</v>
      </c>
      <c r="E53" s="32" t="s">
        <v>208</v>
      </c>
      <c r="F53" s="32"/>
      <c r="G53" s="32" t="s">
        <v>215</v>
      </c>
      <c r="H53" s="32" t="s">
        <v>216</v>
      </c>
      <c r="I53" s="39" t="s">
        <v>217</v>
      </c>
      <c r="J53" s="32"/>
    </row>
    <row r="54" spans="1:10" ht="18" x14ac:dyDescent="0.35">
      <c r="A54" s="37" t="s">
        <v>182</v>
      </c>
      <c r="B54" s="37" t="s">
        <v>223</v>
      </c>
      <c r="C54" s="37" t="s">
        <v>383</v>
      </c>
      <c r="D54" s="38" t="s">
        <v>384</v>
      </c>
      <c r="E54" s="32" t="s">
        <v>208</v>
      </c>
      <c r="F54" s="32"/>
      <c r="G54" s="32" t="s">
        <v>215</v>
      </c>
      <c r="H54" s="32"/>
      <c r="I54" s="32"/>
      <c r="J54" s="32"/>
    </row>
    <row r="55" spans="1:10" ht="18" x14ac:dyDescent="0.35">
      <c r="A55" s="33" t="s">
        <v>395</v>
      </c>
      <c r="B55" s="33" t="s">
        <v>223</v>
      </c>
      <c r="C55" s="37" t="s">
        <v>396</v>
      </c>
      <c r="D55" s="38" t="s">
        <v>397</v>
      </c>
      <c r="E55" s="32" t="s">
        <v>208</v>
      </c>
      <c r="F55" s="32"/>
      <c r="G55" s="32" t="s">
        <v>215</v>
      </c>
      <c r="H55" s="32" t="s">
        <v>216</v>
      </c>
      <c r="I55" s="39" t="s">
        <v>217</v>
      </c>
      <c r="J55" s="32"/>
    </row>
    <row r="56" spans="1:10" ht="18" x14ac:dyDescent="0.35">
      <c r="A56" s="37" t="s">
        <v>193</v>
      </c>
      <c r="B56" s="37" t="s">
        <v>223</v>
      </c>
      <c r="C56" s="37" t="s">
        <v>575</v>
      </c>
      <c r="D56" s="38" t="s">
        <v>576</v>
      </c>
      <c r="E56" s="32" t="s">
        <v>207</v>
      </c>
      <c r="F56" s="32" t="s">
        <v>215</v>
      </c>
      <c r="G56" s="32"/>
      <c r="H56" s="32"/>
      <c r="I56" s="32"/>
      <c r="J56" s="32"/>
    </row>
    <row r="57" spans="1:10" ht="18" x14ac:dyDescent="0.35">
      <c r="A57" s="33" t="s">
        <v>137</v>
      </c>
      <c r="B57" s="37" t="s">
        <v>437</v>
      </c>
      <c r="C57" s="37" t="s">
        <v>438</v>
      </c>
      <c r="D57" s="38" t="s">
        <v>439</v>
      </c>
      <c r="E57" s="32" t="s">
        <v>208</v>
      </c>
      <c r="F57" s="32"/>
      <c r="G57" s="32" t="s">
        <v>215</v>
      </c>
      <c r="H57" s="32" t="s">
        <v>216</v>
      </c>
      <c r="I57" s="39" t="s">
        <v>253</v>
      </c>
      <c r="J57" s="32"/>
    </row>
    <row r="58" spans="1:10" ht="18" x14ac:dyDescent="0.35">
      <c r="A58" s="33" t="s">
        <v>171</v>
      </c>
      <c r="B58" s="33" t="s">
        <v>333</v>
      </c>
      <c r="C58" s="33" t="s">
        <v>334</v>
      </c>
      <c r="D58" s="40" t="s">
        <v>335</v>
      </c>
      <c r="E58" s="32" t="s">
        <v>207</v>
      </c>
      <c r="F58" s="32" t="s">
        <v>215</v>
      </c>
      <c r="G58" s="32"/>
      <c r="H58" s="32"/>
      <c r="I58" s="32"/>
      <c r="J58" s="32"/>
    </row>
    <row r="59" spans="1:10" ht="18" x14ac:dyDescent="0.35">
      <c r="A59" s="33" t="s">
        <v>368</v>
      </c>
      <c r="B59" s="33" t="s">
        <v>333</v>
      </c>
      <c r="C59" s="33" t="s">
        <v>369</v>
      </c>
      <c r="D59" s="40" t="s">
        <v>370</v>
      </c>
      <c r="E59" s="32" t="s">
        <v>207</v>
      </c>
      <c r="F59" s="32" t="s">
        <v>215</v>
      </c>
      <c r="G59" s="32"/>
      <c r="H59" s="32"/>
      <c r="I59" s="32"/>
      <c r="J59" s="32"/>
    </row>
    <row r="60" spans="1:10" ht="18" x14ac:dyDescent="0.35">
      <c r="A60" s="37" t="s">
        <v>174</v>
      </c>
      <c r="B60" s="33" t="s">
        <v>333</v>
      </c>
      <c r="C60" s="37" t="s">
        <v>375</v>
      </c>
      <c r="D60" s="38" t="s">
        <v>376</v>
      </c>
      <c r="E60" s="32" t="s">
        <v>207</v>
      </c>
      <c r="F60" s="32" t="s">
        <v>215</v>
      </c>
      <c r="G60" s="32"/>
      <c r="H60" s="32"/>
      <c r="I60" s="32"/>
      <c r="J60" s="32"/>
    </row>
    <row r="61" spans="1:10" ht="18" x14ac:dyDescent="0.35">
      <c r="A61" s="37" t="s">
        <v>518</v>
      </c>
      <c r="B61" s="33" t="s">
        <v>519</v>
      </c>
      <c r="C61" s="37" t="s">
        <v>520</v>
      </c>
      <c r="D61" s="38" t="s">
        <v>521</v>
      </c>
      <c r="E61" s="32"/>
      <c r="F61" s="32"/>
      <c r="G61" s="32"/>
      <c r="H61" s="32"/>
      <c r="I61" s="32"/>
      <c r="J61" s="32"/>
    </row>
    <row r="62" spans="1:10" ht="18" x14ac:dyDescent="0.35">
      <c r="A62" s="33" t="s">
        <v>247</v>
      </c>
      <c r="B62" s="37" t="s">
        <v>248</v>
      </c>
      <c r="C62" s="37" t="s">
        <v>249</v>
      </c>
      <c r="D62" s="38" t="s">
        <v>250</v>
      </c>
      <c r="E62" s="32" t="s">
        <v>208</v>
      </c>
      <c r="F62" s="32"/>
      <c r="G62" s="32" t="s">
        <v>215</v>
      </c>
      <c r="H62" s="32" t="s">
        <v>216</v>
      </c>
      <c r="I62" s="39" t="s">
        <v>217</v>
      </c>
      <c r="J62" s="32"/>
    </row>
    <row r="63" spans="1:10" ht="18" x14ac:dyDescent="0.35">
      <c r="A63" s="37" t="s">
        <v>122</v>
      </c>
      <c r="B63" s="37" t="s">
        <v>248</v>
      </c>
      <c r="C63" s="37" t="s">
        <v>300</v>
      </c>
      <c r="D63" s="38" t="s">
        <v>301</v>
      </c>
      <c r="E63" s="32" t="s">
        <v>208</v>
      </c>
      <c r="F63" s="32"/>
      <c r="G63" s="32" t="s">
        <v>215</v>
      </c>
      <c r="H63" s="32"/>
      <c r="I63" s="32"/>
      <c r="J63" s="32"/>
    </row>
    <row r="64" spans="1:10" ht="18" x14ac:dyDescent="0.35">
      <c r="A64" s="33" t="s">
        <v>328</v>
      </c>
      <c r="B64" s="33" t="s">
        <v>248</v>
      </c>
      <c r="C64" s="37" t="s">
        <v>329</v>
      </c>
      <c r="D64" s="38" t="s">
        <v>330</v>
      </c>
      <c r="E64" s="32" t="s">
        <v>208</v>
      </c>
      <c r="F64" s="32"/>
      <c r="G64" s="32" t="s">
        <v>215</v>
      </c>
      <c r="H64" s="32" t="s">
        <v>216</v>
      </c>
      <c r="I64" s="39" t="s">
        <v>217</v>
      </c>
      <c r="J64" s="32"/>
    </row>
    <row r="65" spans="1:10" ht="18" x14ac:dyDescent="0.35">
      <c r="A65" s="33" t="s">
        <v>131</v>
      </c>
      <c r="B65" s="33" t="s">
        <v>248</v>
      </c>
      <c r="C65" s="37" t="s">
        <v>345</v>
      </c>
      <c r="D65" s="38" t="s">
        <v>346</v>
      </c>
      <c r="E65" s="32" t="s">
        <v>208</v>
      </c>
      <c r="F65" s="32"/>
      <c r="G65" s="32" t="s">
        <v>215</v>
      </c>
      <c r="H65" s="32" t="s">
        <v>216</v>
      </c>
      <c r="I65" s="39" t="s">
        <v>264</v>
      </c>
      <c r="J65" s="32"/>
    </row>
    <row r="66" spans="1:10" ht="18" x14ac:dyDescent="0.35">
      <c r="A66" s="37" t="s">
        <v>180</v>
      </c>
      <c r="B66" s="37" t="s">
        <v>349</v>
      </c>
      <c r="C66" s="37" t="s">
        <v>350</v>
      </c>
      <c r="D66" s="38" t="s">
        <v>351</v>
      </c>
      <c r="E66" s="32" t="s">
        <v>208</v>
      </c>
      <c r="F66" s="32"/>
      <c r="G66" s="32" t="s">
        <v>215</v>
      </c>
      <c r="H66" s="32"/>
      <c r="I66" s="32"/>
      <c r="J66" s="32"/>
    </row>
    <row r="67" spans="1:10" ht="18" x14ac:dyDescent="0.35">
      <c r="A67" s="37" t="s">
        <v>496</v>
      </c>
      <c r="B67" s="37" t="s">
        <v>349</v>
      </c>
      <c r="C67" s="37" t="s">
        <v>497</v>
      </c>
      <c r="D67" s="38" t="s">
        <v>498</v>
      </c>
      <c r="E67" s="32"/>
      <c r="F67" s="32"/>
      <c r="G67" s="32"/>
      <c r="H67" s="32"/>
      <c r="I67" s="32"/>
      <c r="J67" s="32"/>
    </row>
    <row r="68" spans="1:10" ht="18" x14ac:dyDescent="0.35">
      <c r="A68" s="37" t="s">
        <v>127</v>
      </c>
      <c r="B68" s="37" t="s">
        <v>320</v>
      </c>
      <c r="C68" s="37" t="s">
        <v>321</v>
      </c>
      <c r="D68" s="38" t="s">
        <v>322</v>
      </c>
      <c r="E68" s="32" t="s">
        <v>208</v>
      </c>
      <c r="F68" s="32"/>
      <c r="G68" s="32" t="s">
        <v>215</v>
      </c>
      <c r="H68" s="32"/>
      <c r="I68" s="32"/>
      <c r="J68" s="32"/>
    </row>
    <row r="69" spans="1:10" ht="18" x14ac:dyDescent="0.35">
      <c r="A69" s="37" t="s">
        <v>428</v>
      </c>
      <c r="B69" s="37" t="s">
        <v>320</v>
      </c>
      <c r="C69" s="37" t="s">
        <v>429</v>
      </c>
      <c r="D69" s="38" t="s">
        <v>430</v>
      </c>
      <c r="E69" s="32" t="s">
        <v>207</v>
      </c>
      <c r="F69" s="32" t="s">
        <v>215</v>
      </c>
      <c r="G69" s="32"/>
      <c r="H69" s="32"/>
      <c r="I69" s="32"/>
      <c r="J69" s="32"/>
    </row>
    <row r="70" spans="1:10" ht="18" x14ac:dyDescent="0.35">
      <c r="A70" s="37" t="s">
        <v>114</v>
      </c>
      <c r="B70" s="33" t="s">
        <v>320</v>
      </c>
      <c r="C70" s="37" t="s">
        <v>474</v>
      </c>
      <c r="D70" s="38" t="s">
        <v>475</v>
      </c>
      <c r="E70" s="32" t="s">
        <v>208</v>
      </c>
      <c r="F70" s="32"/>
      <c r="G70" s="32" t="s">
        <v>215</v>
      </c>
      <c r="H70" s="32"/>
      <c r="I70" s="32"/>
      <c r="J70" s="32"/>
    </row>
    <row r="71" spans="1:10" ht="18" x14ac:dyDescent="0.35">
      <c r="A71" s="33" t="s">
        <v>260</v>
      </c>
      <c r="B71" s="37" t="s">
        <v>261</v>
      </c>
      <c r="C71" s="37" t="s">
        <v>262</v>
      </c>
      <c r="D71" s="38" t="s">
        <v>263</v>
      </c>
      <c r="E71" s="32" t="s">
        <v>208</v>
      </c>
      <c r="F71" s="32"/>
      <c r="G71" s="32" t="s">
        <v>215</v>
      </c>
      <c r="H71" s="32" t="s">
        <v>216</v>
      </c>
      <c r="I71" s="39" t="s">
        <v>264</v>
      </c>
      <c r="J71" s="32"/>
    </row>
    <row r="72" spans="1:10" ht="18" x14ac:dyDescent="0.35">
      <c r="A72" s="37" t="s">
        <v>177</v>
      </c>
      <c r="B72" s="33" t="s">
        <v>261</v>
      </c>
      <c r="C72" s="37" t="s">
        <v>267</v>
      </c>
      <c r="D72" s="38" t="s">
        <v>268</v>
      </c>
      <c r="E72" s="32" t="s">
        <v>207</v>
      </c>
      <c r="F72" s="32" t="s">
        <v>215</v>
      </c>
      <c r="G72" s="32"/>
      <c r="H72" s="32"/>
      <c r="I72" s="32"/>
      <c r="J72" s="32"/>
    </row>
    <row r="73" spans="1:10" ht="18" x14ac:dyDescent="0.35">
      <c r="A73" s="37" t="s">
        <v>181</v>
      </c>
      <c r="B73" s="37" t="s">
        <v>261</v>
      </c>
      <c r="C73" s="37" t="s">
        <v>379</v>
      </c>
      <c r="D73" s="38" t="s">
        <v>380</v>
      </c>
      <c r="E73" s="32" t="s">
        <v>208</v>
      </c>
      <c r="F73" s="32"/>
      <c r="G73" s="32" t="s">
        <v>215</v>
      </c>
      <c r="H73" s="32"/>
      <c r="I73" s="32"/>
      <c r="J73" s="32"/>
    </row>
    <row r="74" spans="1:10" ht="18" x14ac:dyDescent="0.35">
      <c r="A74" s="37" t="s">
        <v>86</v>
      </c>
      <c r="B74" s="37" t="s">
        <v>261</v>
      </c>
      <c r="C74" s="37" t="s">
        <v>415</v>
      </c>
      <c r="D74" s="38" t="s">
        <v>416</v>
      </c>
      <c r="E74" s="32" t="s">
        <v>208</v>
      </c>
      <c r="F74" s="32"/>
      <c r="G74" s="32" t="s">
        <v>215</v>
      </c>
      <c r="H74" s="32"/>
      <c r="I74" s="32"/>
      <c r="J74" s="32"/>
    </row>
    <row r="75" spans="1:10" ht="18" x14ac:dyDescent="0.35">
      <c r="A75" s="37" t="s">
        <v>187</v>
      </c>
      <c r="B75" s="37" t="s">
        <v>261</v>
      </c>
      <c r="C75" s="37" t="s">
        <v>421</v>
      </c>
      <c r="D75" s="38" t="s">
        <v>422</v>
      </c>
      <c r="E75" s="32"/>
      <c r="F75" s="32"/>
      <c r="G75" s="32"/>
      <c r="H75" s="32"/>
      <c r="I75" s="32"/>
      <c r="J75" s="32"/>
    </row>
    <row r="76" spans="1:10" ht="18" x14ac:dyDescent="0.35">
      <c r="A76" s="37" t="s">
        <v>188</v>
      </c>
      <c r="B76" s="33" t="s">
        <v>261</v>
      </c>
      <c r="C76" s="37" t="s">
        <v>423</v>
      </c>
      <c r="D76" s="38" t="s">
        <v>424</v>
      </c>
      <c r="E76" s="32" t="s">
        <v>208</v>
      </c>
      <c r="F76" s="32"/>
      <c r="G76" s="32" t="s">
        <v>215</v>
      </c>
      <c r="H76" s="32"/>
      <c r="I76" s="32"/>
      <c r="J76" s="32"/>
    </row>
    <row r="77" spans="1:10" ht="18" x14ac:dyDescent="0.35">
      <c r="A77" s="37" t="s">
        <v>487</v>
      </c>
      <c r="B77" s="33" t="s">
        <v>261</v>
      </c>
      <c r="C77" s="37" t="s">
        <v>488</v>
      </c>
      <c r="D77" s="38" t="s">
        <v>489</v>
      </c>
      <c r="E77" s="32" t="s">
        <v>208</v>
      </c>
      <c r="F77" s="32"/>
      <c r="G77" s="32" t="s">
        <v>215</v>
      </c>
      <c r="H77" s="32"/>
      <c r="I77" s="32"/>
      <c r="J77" s="32"/>
    </row>
    <row r="78" spans="1:10" ht="18" x14ac:dyDescent="0.35">
      <c r="A78" s="37" t="s">
        <v>503</v>
      </c>
      <c r="B78" s="33" t="s">
        <v>261</v>
      </c>
      <c r="C78" s="37" t="s">
        <v>504</v>
      </c>
      <c r="D78" s="38" t="s">
        <v>505</v>
      </c>
      <c r="E78" s="32" t="s">
        <v>208</v>
      </c>
      <c r="F78" s="32"/>
      <c r="G78" s="32" t="s">
        <v>215</v>
      </c>
      <c r="H78" s="32"/>
      <c r="I78" s="32"/>
      <c r="J78" s="32"/>
    </row>
    <row r="79" spans="1:10" ht="18" x14ac:dyDescent="0.35">
      <c r="A79" s="37" t="s">
        <v>554</v>
      </c>
      <c r="B79" s="37" t="s">
        <v>261</v>
      </c>
      <c r="C79" s="37" t="s">
        <v>555</v>
      </c>
      <c r="D79" s="38" t="s">
        <v>556</v>
      </c>
      <c r="E79" s="32"/>
      <c r="F79" s="32"/>
      <c r="G79" s="32"/>
      <c r="H79" s="32"/>
      <c r="I79" s="32"/>
      <c r="J79" s="32"/>
    </row>
    <row r="80" spans="1:10" ht="18" x14ac:dyDescent="0.35">
      <c r="A80" s="37" t="s">
        <v>117</v>
      </c>
      <c r="B80" s="37" t="s">
        <v>244</v>
      </c>
      <c r="C80" s="37" t="s">
        <v>245</v>
      </c>
      <c r="D80" s="38" t="s">
        <v>246</v>
      </c>
      <c r="E80" s="32" t="s">
        <v>208</v>
      </c>
      <c r="F80" s="32"/>
      <c r="G80" s="32" t="s">
        <v>215</v>
      </c>
      <c r="H80" s="32"/>
      <c r="I80" s="32"/>
      <c r="J80" s="32"/>
    </row>
    <row r="81" spans="1:10" ht="18" x14ac:dyDescent="0.35">
      <c r="A81" s="33" t="s">
        <v>254</v>
      </c>
      <c r="B81" s="33" t="s">
        <v>244</v>
      </c>
      <c r="C81" s="33" t="s">
        <v>255</v>
      </c>
      <c r="D81" s="40" t="s">
        <v>256</v>
      </c>
      <c r="E81" s="32" t="s">
        <v>207</v>
      </c>
      <c r="F81" s="32" t="s">
        <v>215</v>
      </c>
      <c r="G81" s="32"/>
      <c r="H81" s="32"/>
      <c r="I81" s="32"/>
      <c r="J81" s="32"/>
    </row>
    <row r="82" spans="1:10" ht="18" x14ac:dyDescent="0.35">
      <c r="A82" s="37" t="s">
        <v>170</v>
      </c>
      <c r="B82" s="37" t="s">
        <v>244</v>
      </c>
      <c r="C82" s="37" t="s">
        <v>281</v>
      </c>
      <c r="D82" s="38" t="s">
        <v>282</v>
      </c>
      <c r="E82" s="32" t="s">
        <v>207</v>
      </c>
      <c r="F82" s="32" t="s">
        <v>215</v>
      </c>
      <c r="G82" s="32"/>
      <c r="H82" s="32"/>
      <c r="I82" s="32"/>
      <c r="J82" s="32"/>
    </row>
    <row r="83" spans="1:10" ht="18" x14ac:dyDescent="0.35">
      <c r="A83" s="33" t="s">
        <v>311</v>
      </c>
      <c r="B83" s="33" t="s">
        <v>244</v>
      </c>
      <c r="C83" s="37" t="s">
        <v>312</v>
      </c>
      <c r="D83" s="38" t="s">
        <v>313</v>
      </c>
      <c r="E83" s="32" t="s">
        <v>208</v>
      </c>
      <c r="F83" s="32"/>
      <c r="G83" s="32" t="s">
        <v>215</v>
      </c>
      <c r="H83" s="32" t="s">
        <v>216</v>
      </c>
      <c r="I83" s="39" t="s">
        <v>217</v>
      </c>
      <c r="J83" s="32"/>
    </row>
    <row r="84" spans="1:10" ht="18" x14ac:dyDescent="0.35">
      <c r="A84" s="33" t="s">
        <v>126</v>
      </c>
      <c r="B84" s="33" t="s">
        <v>244</v>
      </c>
      <c r="C84" s="33" t="s">
        <v>316</v>
      </c>
      <c r="D84" s="40" t="s">
        <v>317</v>
      </c>
      <c r="E84" s="32" t="s">
        <v>207</v>
      </c>
      <c r="F84" s="32" t="s">
        <v>215</v>
      </c>
      <c r="G84" s="32"/>
      <c r="H84" s="32"/>
      <c r="I84" s="32"/>
      <c r="J84" s="32"/>
    </row>
    <row r="85" spans="1:10" ht="18" x14ac:dyDescent="0.35">
      <c r="A85" s="33" t="s">
        <v>101</v>
      </c>
      <c r="B85" s="33" t="s">
        <v>244</v>
      </c>
      <c r="C85" s="37" t="s">
        <v>352</v>
      </c>
      <c r="D85" s="38" t="s">
        <v>353</v>
      </c>
      <c r="E85" s="32" t="s">
        <v>208</v>
      </c>
      <c r="F85" s="32"/>
      <c r="G85" s="32" t="s">
        <v>215</v>
      </c>
      <c r="H85" s="32" t="s">
        <v>216</v>
      </c>
      <c r="I85" s="39" t="s">
        <v>264</v>
      </c>
      <c r="J85" s="32"/>
    </row>
    <row r="86" spans="1:10" ht="18" x14ac:dyDescent="0.35">
      <c r="A86" s="33" t="s">
        <v>172</v>
      </c>
      <c r="B86" s="33" t="s">
        <v>244</v>
      </c>
      <c r="C86" s="33" t="s">
        <v>356</v>
      </c>
      <c r="D86" s="40" t="s">
        <v>357</v>
      </c>
      <c r="E86" s="32" t="s">
        <v>207</v>
      </c>
      <c r="F86" s="32" t="s">
        <v>215</v>
      </c>
      <c r="G86" s="32"/>
      <c r="H86" s="32"/>
      <c r="I86" s="32"/>
      <c r="J86" s="32"/>
    </row>
    <row r="87" spans="1:10" ht="18" x14ac:dyDescent="0.35">
      <c r="A87" s="37" t="s">
        <v>102</v>
      </c>
      <c r="B87" s="37" t="s">
        <v>244</v>
      </c>
      <c r="C87" s="37" t="s">
        <v>419</v>
      </c>
      <c r="D87" s="38" t="s">
        <v>420</v>
      </c>
      <c r="E87" s="32" t="s">
        <v>208</v>
      </c>
      <c r="F87" s="32"/>
      <c r="G87" s="32" t="s">
        <v>215</v>
      </c>
      <c r="H87" s="32"/>
      <c r="I87" s="32"/>
      <c r="J87" s="32"/>
    </row>
    <row r="88" spans="1:10" ht="18" x14ac:dyDescent="0.35">
      <c r="A88" s="33" t="s">
        <v>143</v>
      </c>
      <c r="B88" s="37" t="s">
        <v>244</v>
      </c>
      <c r="C88" s="37" t="s">
        <v>490</v>
      </c>
      <c r="D88" s="38" t="s">
        <v>491</v>
      </c>
      <c r="E88" s="32" t="s">
        <v>208</v>
      </c>
      <c r="F88" s="32"/>
      <c r="G88" s="32" t="s">
        <v>215</v>
      </c>
      <c r="H88" s="32" t="s">
        <v>216</v>
      </c>
      <c r="I88" s="39" t="s">
        <v>264</v>
      </c>
      <c r="J88" s="32"/>
    </row>
    <row r="89" spans="1:10" ht="18" x14ac:dyDescent="0.35">
      <c r="A89" s="37" t="s">
        <v>150</v>
      </c>
      <c r="B89" s="33" t="s">
        <v>244</v>
      </c>
      <c r="C89" s="37" t="s">
        <v>536</v>
      </c>
      <c r="D89" s="38" t="s">
        <v>537</v>
      </c>
      <c r="E89" s="32" t="s">
        <v>208</v>
      </c>
      <c r="F89" s="32"/>
      <c r="G89" s="32" t="s">
        <v>215</v>
      </c>
      <c r="H89" s="32"/>
      <c r="I89" s="32"/>
      <c r="J89" s="32"/>
    </row>
    <row r="90" spans="1:10" ht="18" x14ac:dyDescent="0.35">
      <c r="A90" s="37" t="s">
        <v>159</v>
      </c>
      <c r="B90" s="33" t="s">
        <v>244</v>
      </c>
      <c r="C90" s="37" t="s">
        <v>587</v>
      </c>
      <c r="D90" s="38" t="s">
        <v>588</v>
      </c>
      <c r="E90" s="32" t="s">
        <v>208</v>
      </c>
      <c r="F90" s="32"/>
      <c r="G90" s="32" t="s">
        <v>215</v>
      </c>
      <c r="H90" s="32"/>
      <c r="I90" s="32"/>
      <c r="J90" s="32"/>
    </row>
    <row r="91" spans="1:10" ht="18" x14ac:dyDescent="0.35">
      <c r="A91" s="33" t="s">
        <v>162</v>
      </c>
      <c r="B91" s="37" t="s">
        <v>244</v>
      </c>
      <c r="C91" s="37" t="s">
        <v>597</v>
      </c>
      <c r="D91" s="38" t="s">
        <v>598</v>
      </c>
      <c r="E91" s="32" t="s">
        <v>208</v>
      </c>
      <c r="F91" s="32"/>
      <c r="G91" s="32" t="s">
        <v>215</v>
      </c>
      <c r="H91" s="32" t="s">
        <v>216</v>
      </c>
      <c r="I91" s="39" t="s">
        <v>264</v>
      </c>
      <c r="J91" s="32"/>
    </row>
    <row r="92" spans="1:10" ht="18" x14ac:dyDescent="0.35">
      <c r="A92" s="37" t="s">
        <v>107</v>
      </c>
      <c r="B92" s="33" t="s">
        <v>244</v>
      </c>
      <c r="C92" s="37" t="s">
        <v>621</v>
      </c>
      <c r="D92" s="38" t="s">
        <v>622</v>
      </c>
      <c r="E92" s="32" t="s">
        <v>208</v>
      </c>
      <c r="F92" s="32"/>
      <c r="G92" s="32" t="s">
        <v>215</v>
      </c>
      <c r="H92" s="32"/>
      <c r="I92" s="32"/>
      <c r="J92" s="32"/>
    </row>
    <row r="93" spans="1:10" ht="18" x14ac:dyDescent="0.35">
      <c r="A93" s="33" t="s">
        <v>360</v>
      </c>
      <c r="B93" s="37" t="s">
        <v>361</v>
      </c>
      <c r="C93" s="37" t="s">
        <v>362</v>
      </c>
      <c r="D93" s="38" t="s">
        <v>363</v>
      </c>
      <c r="E93" s="32" t="s">
        <v>208</v>
      </c>
      <c r="F93" s="32"/>
      <c r="G93" s="32" t="s">
        <v>215</v>
      </c>
      <c r="H93" s="32" t="s">
        <v>216</v>
      </c>
      <c r="I93" s="39" t="s">
        <v>264</v>
      </c>
      <c r="J93" s="32"/>
    </row>
    <row r="94" spans="1:10" ht="18" x14ac:dyDescent="0.35">
      <c r="A94" s="37" t="s">
        <v>185</v>
      </c>
      <c r="B94" s="37" t="s">
        <v>361</v>
      </c>
      <c r="C94" s="37" t="s">
        <v>410</v>
      </c>
      <c r="D94" s="38" t="s">
        <v>411</v>
      </c>
      <c r="E94" s="32" t="s">
        <v>208</v>
      </c>
      <c r="F94" s="32"/>
      <c r="G94" s="32" t="s">
        <v>215</v>
      </c>
      <c r="H94" s="32"/>
      <c r="I94" s="32"/>
      <c r="J94" s="32"/>
    </row>
    <row r="95" spans="1:10" ht="18" x14ac:dyDescent="0.35">
      <c r="A95" s="33" t="s">
        <v>272</v>
      </c>
      <c r="B95" s="37" t="s">
        <v>273</v>
      </c>
      <c r="C95" s="37" t="s">
        <v>274</v>
      </c>
      <c r="D95" s="38" t="s">
        <v>275</v>
      </c>
      <c r="E95" s="32" t="s">
        <v>208</v>
      </c>
      <c r="F95" s="32"/>
      <c r="G95" s="32" t="s">
        <v>215</v>
      </c>
      <c r="H95" s="32" t="s">
        <v>216</v>
      </c>
      <c r="I95" s="39" t="s">
        <v>253</v>
      </c>
      <c r="J95" s="32"/>
    </row>
    <row r="96" spans="1:10" ht="18" x14ac:dyDescent="0.35">
      <c r="A96" s="37" t="s">
        <v>92</v>
      </c>
      <c r="B96" s="33" t="s">
        <v>273</v>
      </c>
      <c r="C96" s="37" t="s">
        <v>276</v>
      </c>
      <c r="D96" s="38" t="s">
        <v>277</v>
      </c>
      <c r="E96" s="32" t="s">
        <v>208</v>
      </c>
      <c r="F96" s="32"/>
      <c r="G96" s="32" t="s">
        <v>215</v>
      </c>
      <c r="H96" s="32"/>
      <c r="I96" s="32"/>
      <c r="J96" s="32"/>
    </row>
    <row r="97" spans="1:10" ht="18" x14ac:dyDescent="0.35">
      <c r="A97" s="33" t="s">
        <v>120</v>
      </c>
      <c r="B97" s="37" t="s">
        <v>273</v>
      </c>
      <c r="C97" s="37" t="s">
        <v>295</v>
      </c>
      <c r="D97" s="38" t="s">
        <v>296</v>
      </c>
      <c r="E97" s="32" t="s">
        <v>208</v>
      </c>
      <c r="F97" s="32"/>
      <c r="G97" s="32" t="s">
        <v>215</v>
      </c>
      <c r="H97" s="32" t="s">
        <v>216</v>
      </c>
      <c r="I97" s="39" t="s">
        <v>264</v>
      </c>
      <c r="J97" s="32"/>
    </row>
    <row r="98" spans="1:10" ht="18" x14ac:dyDescent="0.35">
      <c r="A98" s="33" t="s">
        <v>302</v>
      </c>
      <c r="B98" s="33" t="s">
        <v>273</v>
      </c>
      <c r="C98" s="37" t="s">
        <v>303</v>
      </c>
      <c r="D98" s="38" t="s">
        <v>304</v>
      </c>
      <c r="E98" s="32" t="s">
        <v>208</v>
      </c>
      <c r="F98" s="32"/>
      <c r="G98" s="32" t="s">
        <v>215</v>
      </c>
      <c r="H98" s="32" t="s">
        <v>216</v>
      </c>
      <c r="I98" s="39" t="s">
        <v>217</v>
      </c>
      <c r="J98" s="32"/>
    </row>
    <row r="99" spans="1:10" ht="18" x14ac:dyDescent="0.35">
      <c r="A99" s="33" t="s">
        <v>325</v>
      </c>
      <c r="B99" s="33" t="s">
        <v>273</v>
      </c>
      <c r="C99" s="37" t="s">
        <v>326</v>
      </c>
      <c r="D99" s="38" t="s">
        <v>327</v>
      </c>
      <c r="E99" s="32" t="s">
        <v>208</v>
      </c>
      <c r="F99" s="32"/>
      <c r="G99" s="32" t="s">
        <v>215</v>
      </c>
      <c r="H99" s="32" t="s">
        <v>216</v>
      </c>
      <c r="I99" s="39" t="s">
        <v>264</v>
      </c>
      <c r="J99" s="32"/>
    </row>
    <row r="100" spans="1:10" ht="18" x14ac:dyDescent="0.35">
      <c r="A100" s="37" t="s">
        <v>99</v>
      </c>
      <c r="B100" s="37" t="s">
        <v>273</v>
      </c>
      <c r="C100" s="37" t="s">
        <v>331</v>
      </c>
      <c r="D100" s="38" t="s">
        <v>332</v>
      </c>
      <c r="E100" s="32" t="s">
        <v>208</v>
      </c>
      <c r="F100" s="32"/>
      <c r="G100" s="32" t="s">
        <v>215</v>
      </c>
      <c r="H100" s="32"/>
      <c r="I100" s="32"/>
      <c r="J100" s="32"/>
    </row>
    <row r="101" spans="1:10" ht="18" x14ac:dyDescent="0.35">
      <c r="A101" s="37" t="s">
        <v>129</v>
      </c>
      <c r="B101" s="37" t="s">
        <v>273</v>
      </c>
      <c r="C101" s="37" t="s">
        <v>336</v>
      </c>
      <c r="D101" s="38" t="s">
        <v>337</v>
      </c>
      <c r="E101" s="32" t="s">
        <v>208</v>
      </c>
      <c r="F101" s="32"/>
      <c r="G101" s="32" t="s">
        <v>215</v>
      </c>
      <c r="H101" s="32"/>
      <c r="I101" s="32"/>
      <c r="J101" s="32"/>
    </row>
    <row r="102" spans="1:10" ht="18" x14ac:dyDescent="0.35">
      <c r="A102" s="37" t="s">
        <v>130</v>
      </c>
      <c r="B102" s="37" t="s">
        <v>273</v>
      </c>
      <c r="C102" s="37" t="s">
        <v>338</v>
      </c>
      <c r="D102" s="38" t="s">
        <v>339</v>
      </c>
      <c r="E102" s="32" t="s">
        <v>208</v>
      </c>
      <c r="F102" s="32"/>
      <c r="G102" s="32" t="s">
        <v>215</v>
      </c>
      <c r="H102" s="32"/>
      <c r="I102" s="32"/>
      <c r="J102" s="32"/>
    </row>
    <row r="103" spans="1:10" ht="18" x14ac:dyDescent="0.35">
      <c r="A103" s="37" t="s">
        <v>132</v>
      </c>
      <c r="B103" s="37" t="s">
        <v>273</v>
      </c>
      <c r="C103" s="37" t="s">
        <v>347</v>
      </c>
      <c r="D103" s="38" t="s">
        <v>348</v>
      </c>
      <c r="E103" s="32" t="s">
        <v>208</v>
      </c>
      <c r="F103" s="32"/>
      <c r="G103" s="32" t="s">
        <v>215</v>
      </c>
      <c r="H103" s="32"/>
      <c r="I103" s="32"/>
      <c r="J103" s="32"/>
    </row>
    <row r="104" spans="1:10" ht="18" x14ac:dyDescent="0.35">
      <c r="A104" s="33" t="s">
        <v>133</v>
      </c>
      <c r="B104" s="33" t="s">
        <v>273</v>
      </c>
      <c r="C104" s="37" t="s">
        <v>354</v>
      </c>
      <c r="D104" s="38" t="s">
        <v>355</v>
      </c>
      <c r="E104" s="32" t="s">
        <v>208</v>
      </c>
      <c r="F104" s="32"/>
      <c r="G104" s="32" t="s">
        <v>215</v>
      </c>
      <c r="H104" s="32" t="s">
        <v>216</v>
      </c>
      <c r="I104" s="39" t="s">
        <v>264</v>
      </c>
      <c r="J104" s="32"/>
    </row>
    <row r="105" spans="1:10" ht="18" x14ac:dyDescent="0.35">
      <c r="A105" s="37" t="s">
        <v>173</v>
      </c>
      <c r="B105" s="37" t="s">
        <v>273</v>
      </c>
      <c r="C105" s="37" t="s">
        <v>358</v>
      </c>
      <c r="D105" s="38" t="s">
        <v>359</v>
      </c>
      <c r="E105" s="32" t="s">
        <v>207</v>
      </c>
      <c r="F105" s="32" t="s">
        <v>215</v>
      </c>
      <c r="G105" s="32"/>
      <c r="H105" s="32"/>
      <c r="I105" s="32"/>
      <c r="J105" s="32"/>
    </row>
    <row r="106" spans="1:10" ht="18" x14ac:dyDescent="0.35">
      <c r="A106" s="33" t="s">
        <v>85</v>
      </c>
      <c r="B106" s="33" t="s">
        <v>273</v>
      </c>
      <c r="C106" s="37" t="s">
        <v>371</v>
      </c>
      <c r="D106" s="38" t="s">
        <v>372</v>
      </c>
      <c r="E106" s="32" t="s">
        <v>208</v>
      </c>
      <c r="F106" s="32"/>
      <c r="G106" s="32" t="s">
        <v>215</v>
      </c>
      <c r="H106" s="32" t="s">
        <v>216</v>
      </c>
      <c r="I106" s="39" t="s">
        <v>264</v>
      </c>
      <c r="J106" s="32"/>
    </row>
    <row r="107" spans="1:10" ht="18" x14ac:dyDescent="0.35">
      <c r="A107" s="37" t="s">
        <v>135</v>
      </c>
      <c r="B107" s="37" t="s">
        <v>273</v>
      </c>
      <c r="C107" s="37" t="s">
        <v>373</v>
      </c>
      <c r="D107" s="38" t="s">
        <v>374</v>
      </c>
      <c r="E107" s="32" t="s">
        <v>208</v>
      </c>
      <c r="F107" s="32"/>
      <c r="G107" s="32" t="s">
        <v>215</v>
      </c>
      <c r="H107" s="32"/>
      <c r="I107" s="32"/>
      <c r="J107" s="32"/>
    </row>
    <row r="108" spans="1:10" ht="18" x14ac:dyDescent="0.35">
      <c r="A108" s="37" t="s">
        <v>94</v>
      </c>
      <c r="B108" s="37" t="s">
        <v>273</v>
      </c>
      <c r="C108" s="37" t="s">
        <v>377</v>
      </c>
      <c r="D108" s="38" t="s">
        <v>378</v>
      </c>
      <c r="E108" s="32" t="s">
        <v>208</v>
      </c>
      <c r="F108" s="32"/>
      <c r="G108" s="32" t="s">
        <v>215</v>
      </c>
      <c r="H108" s="32"/>
      <c r="I108" s="32"/>
      <c r="J108" s="32"/>
    </row>
    <row r="109" spans="1:10" ht="18" x14ac:dyDescent="0.35">
      <c r="A109" s="33" t="s">
        <v>136</v>
      </c>
      <c r="B109" s="33" t="s">
        <v>273</v>
      </c>
      <c r="C109" s="37" t="s">
        <v>385</v>
      </c>
      <c r="D109" s="38" t="s">
        <v>386</v>
      </c>
      <c r="E109" s="32" t="s">
        <v>208</v>
      </c>
      <c r="F109" s="32"/>
      <c r="G109" s="32" t="s">
        <v>215</v>
      </c>
      <c r="H109" s="32" t="s">
        <v>216</v>
      </c>
      <c r="I109" s="39" t="s">
        <v>264</v>
      </c>
      <c r="J109" s="32"/>
    </row>
    <row r="110" spans="1:10" ht="18" x14ac:dyDescent="0.35">
      <c r="A110" s="33" t="s">
        <v>97</v>
      </c>
      <c r="B110" s="33" t="s">
        <v>273</v>
      </c>
      <c r="C110" s="37" t="s">
        <v>393</v>
      </c>
      <c r="D110" s="38" t="s">
        <v>394</v>
      </c>
      <c r="E110" s="32" t="s">
        <v>208</v>
      </c>
      <c r="F110" s="32"/>
      <c r="G110" s="32" t="s">
        <v>215</v>
      </c>
      <c r="H110" s="32" t="s">
        <v>216</v>
      </c>
      <c r="I110" s="39" t="s">
        <v>264</v>
      </c>
      <c r="J110" s="32"/>
    </row>
    <row r="111" spans="1:10" ht="18" x14ac:dyDescent="0.35">
      <c r="A111" s="33" t="s">
        <v>184</v>
      </c>
      <c r="B111" s="33" t="s">
        <v>273</v>
      </c>
      <c r="C111" s="37" t="s">
        <v>398</v>
      </c>
      <c r="D111" s="38" t="s">
        <v>399</v>
      </c>
      <c r="E111" s="32" t="s">
        <v>208</v>
      </c>
      <c r="F111" s="32"/>
      <c r="G111" s="32" t="s">
        <v>215</v>
      </c>
      <c r="H111" s="32" t="s">
        <v>216</v>
      </c>
      <c r="I111" s="39" t="s">
        <v>264</v>
      </c>
      <c r="J111" s="32"/>
    </row>
    <row r="112" spans="1:10" ht="18" x14ac:dyDescent="0.35">
      <c r="A112" s="37" t="s">
        <v>407</v>
      </c>
      <c r="B112" s="37" t="s">
        <v>273</v>
      </c>
      <c r="C112" s="37" t="s">
        <v>408</v>
      </c>
      <c r="D112" s="38" t="s">
        <v>409</v>
      </c>
      <c r="E112" s="32" t="s">
        <v>208</v>
      </c>
      <c r="F112" s="32"/>
      <c r="G112" s="32" t="s">
        <v>215</v>
      </c>
      <c r="H112" s="32"/>
      <c r="I112" s="32"/>
      <c r="J112" s="32"/>
    </row>
    <row r="113" spans="1:10" ht="18" x14ac:dyDescent="0.35">
      <c r="A113" s="33" t="s">
        <v>425</v>
      </c>
      <c r="B113" s="37" t="s">
        <v>273</v>
      </c>
      <c r="C113" s="37" t="s">
        <v>426</v>
      </c>
      <c r="D113" s="38" t="s">
        <v>427</v>
      </c>
      <c r="E113" s="32" t="s">
        <v>208</v>
      </c>
      <c r="F113" s="32"/>
      <c r="G113" s="32" t="s">
        <v>215</v>
      </c>
      <c r="H113" s="32" t="s">
        <v>216</v>
      </c>
      <c r="I113" s="39" t="s">
        <v>264</v>
      </c>
      <c r="J113" s="32"/>
    </row>
    <row r="114" spans="1:10" ht="18" x14ac:dyDescent="0.35">
      <c r="A114" s="37" t="s">
        <v>189</v>
      </c>
      <c r="B114" s="33" t="s">
        <v>273</v>
      </c>
      <c r="C114" s="37" t="s">
        <v>448</v>
      </c>
      <c r="D114" s="38" t="s">
        <v>449</v>
      </c>
      <c r="E114" s="32" t="s">
        <v>208</v>
      </c>
      <c r="F114" s="32"/>
      <c r="G114" s="32" t="s">
        <v>215</v>
      </c>
      <c r="H114" s="32"/>
      <c r="I114" s="32"/>
      <c r="J114" s="32"/>
    </row>
    <row r="115" spans="1:10" ht="18" x14ac:dyDescent="0.35">
      <c r="A115" s="33" t="s">
        <v>142</v>
      </c>
      <c r="B115" s="33" t="s">
        <v>273</v>
      </c>
      <c r="C115" s="37" t="s">
        <v>472</v>
      </c>
      <c r="D115" s="38" t="s">
        <v>473</v>
      </c>
      <c r="E115" s="32" t="s">
        <v>208</v>
      </c>
      <c r="F115" s="32"/>
      <c r="G115" s="32" t="s">
        <v>215</v>
      </c>
      <c r="H115" s="32" t="s">
        <v>216</v>
      </c>
      <c r="I115" s="39" t="s">
        <v>264</v>
      </c>
      <c r="J115" s="32"/>
    </row>
    <row r="116" spans="1:10" ht="18" x14ac:dyDescent="0.35">
      <c r="A116" s="33" t="s">
        <v>476</v>
      </c>
      <c r="B116" s="37" t="s">
        <v>273</v>
      </c>
      <c r="C116" s="37" t="s">
        <v>477</v>
      </c>
      <c r="D116" s="38" t="s">
        <v>478</v>
      </c>
      <c r="E116" s="32" t="s">
        <v>208</v>
      </c>
      <c r="F116" s="32"/>
      <c r="G116" s="32" t="s">
        <v>215</v>
      </c>
      <c r="H116" s="32" t="s">
        <v>216</v>
      </c>
      <c r="I116" s="39" t="s">
        <v>264</v>
      </c>
      <c r="J116" s="32"/>
    </row>
    <row r="117" spans="1:10" ht="18" x14ac:dyDescent="0.35">
      <c r="A117" s="33" t="s">
        <v>103</v>
      </c>
      <c r="B117" s="37" t="s">
        <v>273</v>
      </c>
      <c r="C117" s="37" t="s">
        <v>479</v>
      </c>
      <c r="D117" s="38" t="s">
        <v>480</v>
      </c>
      <c r="E117" s="32" t="s">
        <v>208</v>
      </c>
      <c r="F117" s="32"/>
      <c r="G117" s="32" t="s">
        <v>215</v>
      </c>
      <c r="H117" s="32" t="s">
        <v>216</v>
      </c>
      <c r="I117" s="39" t="s">
        <v>264</v>
      </c>
      <c r="J117" s="32"/>
    </row>
    <row r="118" spans="1:10" ht="18" x14ac:dyDescent="0.35">
      <c r="A118" s="37" t="s">
        <v>484</v>
      </c>
      <c r="B118" s="33" t="s">
        <v>273</v>
      </c>
      <c r="C118" s="37" t="s">
        <v>485</v>
      </c>
      <c r="D118" s="38" t="s">
        <v>486</v>
      </c>
      <c r="E118" s="32" t="s">
        <v>208</v>
      </c>
      <c r="F118" s="32"/>
      <c r="G118" s="32" t="s">
        <v>215</v>
      </c>
      <c r="H118" s="32"/>
      <c r="I118" s="32"/>
      <c r="J118" s="32"/>
    </row>
    <row r="119" spans="1:10" ht="18" x14ac:dyDescent="0.35">
      <c r="A119" s="33" t="s">
        <v>144</v>
      </c>
      <c r="B119" s="37" t="s">
        <v>273</v>
      </c>
      <c r="C119" s="37" t="s">
        <v>492</v>
      </c>
      <c r="D119" s="38" t="s">
        <v>493</v>
      </c>
      <c r="E119" s="32" t="s">
        <v>208</v>
      </c>
      <c r="F119" s="32"/>
      <c r="G119" s="32" t="s">
        <v>215</v>
      </c>
      <c r="H119" s="32" t="s">
        <v>216</v>
      </c>
      <c r="I119" s="39" t="s">
        <v>264</v>
      </c>
      <c r="J119" s="32"/>
    </row>
    <row r="120" spans="1:10" ht="18" x14ac:dyDescent="0.35">
      <c r="A120" s="33" t="s">
        <v>145</v>
      </c>
      <c r="B120" s="37" t="s">
        <v>273</v>
      </c>
      <c r="C120" s="37" t="s">
        <v>512</v>
      </c>
      <c r="D120" s="38" t="s">
        <v>513</v>
      </c>
      <c r="E120" s="32" t="s">
        <v>208</v>
      </c>
      <c r="F120" s="32"/>
      <c r="G120" s="32" t="s">
        <v>215</v>
      </c>
      <c r="H120" s="32" t="s">
        <v>216</v>
      </c>
      <c r="I120" s="39" t="s">
        <v>264</v>
      </c>
      <c r="J120" s="32"/>
    </row>
    <row r="121" spans="1:10" ht="18" x14ac:dyDescent="0.35">
      <c r="A121" s="33" t="s">
        <v>147</v>
      </c>
      <c r="B121" s="33" t="s">
        <v>273</v>
      </c>
      <c r="C121" s="37" t="s">
        <v>516</v>
      </c>
      <c r="D121" s="38" t="s">
        <v>517</v>
      </c>
      <c r="E121" s="32" t="s">
        <v>208</v>
      </c>
      <c r="F121" s="32"/>
      <c r="G121" s="32" t="s">
        <v>215</v>
      </c>
      <c r="H121" s="32" t="s">
        <v>216</v>
      </c>
      <c r="I121" s="39" t="s">
        <v>217</v>
      </c>
      <c r="J121" s="32"/>
    </row>
    <row r="122" spans="1:10" ht="18" x14ac:dyDescent="0.35">
      <c r="A122" s="33" t="s">
        <v>528</v>
      </c>
      <c r="B122" s="33" t="s">
        <v>273</v>
      </c>
      <c r="C122" s="37" t="s">
        <v>529</v>
      </c>
      <c r="D122" s="38" t="s">
        <v>530</v>
      </c>
      <c r="E122" s="32" t="s">
        <v>208</v>
      </c>
      <c r="F122" s="32"/>
      <c r="G122" s="32" t="s">
        <v>215</v>
      </c>
      <c r="H122" s="32" t="s">
        <v>216</v>
      </c>
      <c r="I122" s="39" t="s">
        <v>264</v>
      </c>
      <c r="J122" s="32"/>
    </row>
    <row r="123" spans="1:10" ht="18" x14ac:dyDescent="0.35">
      <c r="A123" s="33" t="s">
        <v>152</v>
      </c>
      <c r="B123" s="37" t="s">
        <v>273</v>
      </c>
      <c r="C123" s="37" t="s">
        <v>550</v>
      </c>
      <c r="D123" s="38" t="s">
        <v>551</v>
      </c>
      <c r="E123" s="32" t="s">
        <v>208</v>
      </c>
      <c r="F123" s="32"/>
      <c r="G123" s="32" t="s">
        <v>215</v>
      </c>
      <c r="H123" s="32" t="s">
        <v>216</v>
      </c>
      <c r="I123" s="39" t="s">
        <v>253</v>
      </c>
      <c r="J123" s="32"/>
    </row>
    <row r="124" spans="1:10" ht="18" x14ac:dyDescent="0.35">
      <c r="A124" s="33" t="s">
        <v>154</v>
      </c>
      <c r="B124" s="37" t="s">
        <v>273</v>
      </c>
      <c r="C124" s="37" t="s">
        <v>557</v>
      </c>
      <c r="D124" s="38" t="s">
        <v>558</v>
      </c>
      <c r="E124" s="32" t="s">
        <v>208</v>
      </c>
      <c r="F124" s="32"/>
      <c r="G124" s="32" t="s">
        <v>215</v>
      </c>
      <c r="H124" s="32" t="s">
        <v>216</v>
      </c>
      <c r="I124" s="39" t="s">
        <v>264</v>
      </c>
      <c r="J124" s="32"/>
    </row>
    <row r="125" spans="1:10" ht="18" x14ac:dyDescent="0.35">
      <c r="A125" s="37" t="s">
        <v>155</v>
      </c>
      <c r="B125" s="33" t="s">
        <v>273</v>
      </c>
      <c r="C125" s="37" t="s">
        <v>559</v>
      </c>
      <c r="D125" s="38" t="s">
        <v>560</v>
      </c>
      <c r="E125" s="32" t="s">
        <v>208</v>
      </c>
      <c r="F125" s="32"/>
      <c r="G125" s="32" t="s">
        <v>215</v>
      </c>
      <c r="H125" s="32"/>
      <c r="I125" s="32"/>
      <c r="J125" s="32"/>
    </row>
    <row r="126" spans="1:10" ht="18" x14ac:dyDescent="0.35">
      <c r="A126" s="33" t="s">
        <v>93</v>
      </c>
      <c r="B126" s="33" t="s">
        <v>273</v>
      </c>
      <c r="C126" s="37" t="s">
        <v>573</v>
      </c>
      <c r="D126" s="38" t="s">
        <v>574</v>
      </c>
      <c r="E126" s="32" t="s">
        <v>208</v>
      </c>
      <c r="F126" s="32"/>
      <c r="G126" s="32" t="s">
        <v>215</v>
      </c>
      <c r="H126" s="32" t="s">
        <v>216</v>
      </c>
      <c r="I126" s="39" t="s">
        <v>264</v>
      </c>
      <c r="J126" s="32"/>
    </row>
    <row r="127" spans="1:10" ht="18" x14ac:dyDescent="0.35">
      <c r="A127" s="33" t="s">
        <v>158</v>
      </c>
      <c r="B127" s="37" t="s">
        <v>273</v>
      </c>
      <c r="C127" s="37" t="s">
        <v>577</v>
      </c>
      <c r="D127" s="38" t="s">
        <v>578</v>
      </c>
      <c r="E127" s="32" t="s">
        <v>208</v>
      </c>
      <c r="F127" s="32"/>
      <c r="G127" s="32" t="s">
        <v>215</v>
      </c>
      <c r="H127" s="32" t="s">
        <v>216</v>
      </c>
      <c r="I127" s="39" t="s">
        <v>264</v>
      </c>
      <c r="J127" s="32"/>
    </row>
    <row r="128" spans="1:10" ht="18" x14ac:dyDescent="0.35">
      <c r="A128" s="37" t="s">
        <v>194</v>
      </c>
      <c r="B128" s="37" t="s">
        <v>273</v>
      </c>
      <c r="C128" s="37" t="s">
        <v>579</v>
      </c>
      <c r="D128" s="38" t="s">
        <v>580</v>
      </c>
      <c r="E128" s="32" t="s">
        <v>208</v>
      </c>
      <c r="F128" s="32"/>
      <c r="G128" s="32" t="s">
        <v>215</v>
      </c>
      <c r="H128" s="32"/>
      <c r="I128" s="32"/>
      <c r="J128" s="32"/>
    </row>
    <row r="129" spans="1:10" ht="18" x14ac:dyDescent="0.35">
      <c r="A129" s="33" t="s">
        <v>581</v>
      </c>
      <c r="B129" s="37" t="s">
        <v>273</v>
      </c>
      <c r="C129" s="37" t="s">
        <v>582</v>
      </c>
      <c r="D129" s="38" t="s">
        <v>583</v>
      </c>
      <c r="E129" s="32" t="s">
        <v>208</v>
      </c>
      <c r="F129" s="32"/>
      <c r="G129" s="32" t="s">
        <v>215</v>
      </c>
      <c r="H129" s="32" t="s">
        <v>216</v>
      </c>
      <c r="I129" s="41" t="s">
        <v>217</v>
      </c>
      <c r="J129" s="32"/>
    </row>
    <row r="130" spans="1:10" ht="18" x14ac:dyDescent="0.35">
      <c r="A130" s="33" t="s">
        <v>584</v>
      </c>
      <c r="B130" s="33" t="s">
        <v>273</v>
      </c>
      <c r="C130" s="37" t="s">
        <v>585</v>
      </c>
      <c r="D130" s="38" t="s">
        <v>586</v>
      </c>
      <c r="E130" s="32" t="s">
        <v>208</v>
      </c>
      <c r="F130" s="32"/>
      <c r="G130" s="32" t="s">
        <v>215</v>
      </c>
      <c r="H130" s="32" t="s">
        <v>216</v>
      </c>
      <c r="I130" s="39" t="s">
        <v>264</v>
      </c>
      <c r="J130" s="32"/>
    </row>
    <row r="131" spans="1:10" ht="18" x14ac:dyDescent="0.35">
      <c r="A131" s="37" t="s">
        <v>163</v>
      </c>
      <c r="B131" s="37" t="s">
        <v>273</v>
      </c>
      <c r="C131" s="37" t="s">
        <v>602</v>
      </c>
      <c r="D131" s="38" t="s">
        <v>603</v>
      </c>
      <c r="E131" s="32" t="s">
        <v>208</v>
      </c>
      <c r="F131" s="32"/>
      <c r="G131" s="32" t="s">
        <v>215</v>
      </c>
      <c r="H131" s="32"/>
      <c r="I131" s="32"/>
      <c r="J131" s="32"/>
    </row>
    <row r="132" spans="1:10" ht="18" x14ac:dyDescent="0.35">
      <c r="A132" s="33" t="s">
        <v>606</v>
      </c>
      <c r="B132" s="33" t="s">
        <v>273</v>
      </c>
      <c r="C132" s="37" t="s">
        <v>607</v>
      </c>
      <c r="D132" s="38" t="s">
        <v>608</v>
      </c>
      <c r="E132" s="32" t="s">
        <v>208</v>
      </c>
      <c r="F132" s="32"/>
      <c r="G132" s="32" t="s">
        <v>215</v>
      </c>
      <c r="H132" s="32" t="s">
        <v>216</v>
      </c>
      <c r="I132" s="39" t="s">
        <v>264</v>
      </c>
      <c r="J132" s="32"/>
    </row>
    <row r="133" spans="1:10" ht="18" x14ac:dyDescent="0.35">
      <c r="A133" s="33" t="s">
        <v>195</v>
      </c>
      <c r="B133" s="33" t="s">
        <v>273</v>
      </c>
      <c r="C133" s="37" t="s">
        <v>609</v>
      </c>
      <c r="D133" s="38" t="s">
        <v>610</v>
      </c>
      <c r="E133" s="32" t="s">
        <v>208</v>
      </c>
      <c r="F133" s="32"/>
      <c r="G133" s="32" t="s">
        <v>215</v>
      </c>
      <c r="H133" s="32" t="s">
        <v>216</v>
      </c>
      <c r="I133" s="39" t="s">
        <v>264</v>
      </c>
      <c r="J133" s="32"/>
    </row>
    <row r="134" spans="1:10" ht="18" x14ac:dyDescent="0.35">
      <c r="A134" s="33" t="s">
        <v>618</v>
      </c>
      <c r="B134" s="33" t="s">
        <v>273</v>
      </c>
      <c r="C134" s="37" t="s">
        <v>619</v>
      </c>
      <c r="D134" s="38" t="s">
        <v>620</v>
      </c>
      <c r="E134" s="32" t="s">
        <v>208</v>
      </c>
      <c r="F134" s="32"/>
      <c r="G134" s="32" t="s">
        <v>215</v>
      </c>
      <c r="H134" s="32" t="s">
        <v>216</v>
      </c>
      <c r="I134" s="39" t="s">
        <v>264</v>
      </c>
      <c r="J134" s="32"/>
    </row>
    <row r="135" spans="1:10" ht="18" x14ac:dyDescent="0.35">
      <c r="A135" s="37" t="s">
        <v>165</v>
      </c>
      <c r="B135" s="33" t="s">
        <v>273</v>
      </c>
      <c r="C135" s="37" t="s">
        <v>623</v>
      </c>
      <c r="D135" s="38" t="s">
        <v>624</v>
      </c>
      <c r="E135" s="32" t="s">
        <v>208</v>
      </c>
      <c r="F135" s="32"/>
      <c r="G135" s="32" t="s">
        <v>215</v>
      </c>
      <c r="H135" s="32"/>
      <c r="I135" s="32"/>
      <c r="J135" s="32"/>
    </row>
    <row r="136" spans="1:10" ht="18" x14ac:dyDescent="0.35">
      <c r="A136" s="33" t="s">
        <v>546</v>
      </c>
      <c r="B136" s="33" t="s">
        <v>547</v>
      </c>
      <c r="C136" s="37" t="s">
        <v>548</v>
      </c>
      <c r="D136" s="38" t="s">
        <v>549</v>
      </c>
      <c r="E136" s="32" t="s">
        <v>208</v>
      </c>
      <c r="F136" s="32"/>
      <c r="G136" s="32" t="s">
        <v>215</v>
      </c>
      <c r="H136" s="32" t="s">
        <v>216</v>
      </c>
      <c r="I136" s="39" t="s">
        <v>264</v>
      </c>
      <c r="J136" s="32"/>
    </row>
    <row r="137" spans="1:10" ht="18" x14ac:dyDescent="0.35">
      <c r="A137" s="37" t="s">
        <v>571</v>
      </c>
      <c r="B137" s="37" t="s">
        <v>547</v>
      </c>
      <c r="C137" s="37" t="s">
        <v>572</v>
      </c>
      <c r="D137" s="37"/>
      <c r="E137" s="32" t="s">
        <v>207</v>
      </c>
      <c r="F137" s="32" t="s">
        <v>215</v>
      </c>
      <c r="G137" s="32"/>
      <c r="H137" s="32"/>
      <c r="I137" s="32"/>
      <c r="J137" s="32"/>
    </row>
    <row r="138" spans="1:10" ht="18" x14ac:dyDescent="0.35">
      <c r="A138" s="37" t="s">
        <v>611</v>
      </c>
      <c r="B138" s="33" t="s">
        <v>547</v>
      </c>
      <c r="C138" s="37" t="s">
        <v>612</v>
      </c>
      <c r="D138" s="38" t="s">
        <v>613</v>
      </c>
      <c r="E138" s="32" t="s">
        <v>207</v>
      </c>
      <c r="F138" s="32" t="s">
        <v>215</v>
      </c>
      <c r="G138" s="32"/>
      <c r="H138" s="32"/>
      <c r="I138" s="32"/>
      <c r="J138" s="32"/>
    </row>
    <row r="139" spans="1:10" ht="18" x14ac:dyDescent="0.35">
      <c r="A139" s="33" t="s">
        <v>196</v>
      </c>
      <c r="B139" s="33" t="s">
        <v>547</v>
      </c>
      <c r="C139" s="33" t="s">
        <v>616</v>
      </c>
      <c r="D139" s="40" t="s">
        <v>617</v>
      </c>
      <c r="E139" s="32" t="s">
        <v>207</v>
      </c>
      <c r="F139" s="32" t="s">
        <v>215</v>
      </c>
      <c r="G139" s="32"/>
      <c r="H139" s="32"/>
      <c r="I139" s="32"/>
      <c r="J139" s="32"/>
    </row>
    <row r="140" spans="1:10" ht="18" x14ac:dyDescent="0.35">
      <c r="A140" s="37" t="s">
        <v>433</v>
      </c>
      <c r="B140" s="33" t="s">
        <v>434</v>
      </c>
      <c r="C140" s="37" t="s">
        <v>435</v>
      </c>
      <c r="D140" s="38" t="s">
        <v>436</v>
      </c>
      <c r="E140" s="32" t="s">
        <v>208</v>
      </c>
      <c r="F140" s="32"/>
      <c r="G140" s="32" t="s">
        <v>215</v>
      </c>
      <c r="H140" s="32"/>
      <c r="I140" s="32"/>
      <c r="J140" s="32"/>
    </row>
    <row r="141" spans="1:10" ht="18" x14ac:dyDescent="0.35">
      <c r="A141" s="37" t="s">
        <v>540</v>
      </c>
      <c r="B141" s="33" t="s">
        <v>434</v>
      </c>
      <c r="C141" s="37" t="s">
        <v>541</v>
      </c>
      <c r="D141" s="38" t="s">
        <v>542</v>
      </c>
      <c r="E141" s="32" t="s">
        <v>208</v>
      </c>
      <c r="F141" s="32"/>
      <c r="G141" s="32" t="s">
        <v>215</v>
      </c>
      <c r="H141" s="32"/>
      <c r="I141" s="32"/>
      <c r="J141" s="32"/>
    </row>
    <row r="142" spans="1:10" ht="18" x14ac:dyDescent="0.35">
      <c r="A142" s="37" t="s">
        <v>506</v>
      </c>
      <c r="B142" s="33" t="s">
        <v>507</v>
      </c>
      <c r="C142" s="37" t="s">
        <v>508</v>
      </c>
      <c r="D142" s="38" t="s">
        <v>509</v>
      </c>
      <c r="E142" s="32" t="s">
        <v>208</v>
      </c>
      <c r="F142" s="32"/>
      <c r="G142" s="32" t="s">
        <v>215</v>
      </c>
      <c r="H142" s="32"/>
      <c r="I142" s="32"/>
      <c r="J142" s="32"/>
    </row>
    <row r="143" spans="1:10" ht="18" x14ac:dyDescent="0.35">
      <c r="A143" s="37" t="s">
        <v>561</v>
      </c>
      <c r="B143" s="33" t="s">
        <v>507</v>
      </c>
      <c r="C143" s="37" t="s">
        <v>562</v>
      </c>
      <c r="D143" s="38" t="s">
        <v>563</v>
      </c>
      <c r="E143" s="32" t="s">
        <v>208</v>
      </c>
      <c r="F143" s="32"/>
      <c r="G143" s="32" t="s">
        <v>215</v>
      </c>
      <c r="H143" s="32"/>
      <c r="I143" s="32"/>
      <c r="J143" s="32"/>
    </row>
    <row r="144" spans="1:10" ht="18" x14ac:dyDescent="0.35">
      <c r="A144" s="37" t="s">
        <v>116</v>
      </c>
      <c r="B144" s="33" t="s">
        <v>241</v>
      </c>
      <c r="C144" s="37" t="s">
        <v>242</v>
      </c>
      <c r="D144" s="38" t="s">
        <v>243</v>
      </c>
      <c r="E144" s="32" t="s">
        <v>208</v>
      </c>
      <c r="F144" s="32"/>
      <c r="G144" s="32" t="s">
        <v>215</v>
      </c>
      <c r="H144" s="32"/>
      <c r="I144" s="32"/>
      <c r="J144" s="32"/>
    </row>
    <row r="145" spans="1:10" ht="18" x14ac:dyDescent="0.35">
      <c r="A145" s="37" t="s">
        <v>257</v>
      </c>
      <c r="B145" s="33" t="s">
        <v>241</v>
      </c>
      <c r="C145" s="37" t="s">
        <v>258</v>
      </c>
      <c r="D145" s="38" t="s">
        <v>259</v>
      </c>
      <c r="E145" s="32"/>
      <c r="F145" s="32"/>
      <c r="G145" s="32"/>
      <c r="H145" s="32"/>
      <c r="I145" s="32"/>
      <c r="J145" s="32"/>
    </row>
    <row r="146" spans="1:10" ht="18" x14ac:dyDescent="0.35">
      <c r="A146" s="33" t="s">
        <v>125</v>
      </c>
      <c r="B146" s="33" t="s">
        <v>241</v>
      </c>
      <c r="C146" s="37" t="s">
        <v>314</v>
      </c>
      <c r="D146" s="38" t="s">
        <v>315</v>
      </c>
      <c r="E146" s="32" t="s">
        <v>208</v>
      </c>
      <c r="F146" s="32"/>
      <c r="G146" s="32" t="s">
        <v>215</v>
      </c>
      <c r="H146" s="32" t="s">
        <v>216</v>
      </c>
      <c r="I146" s="39" t="s">
        <v>253</v>
      </c>
      <c r="J146" s="32"/>
    </row>
    <row r="147" spans="1:10" ht="18" x14ac:dyDescent="0.35">
      <c r="A147" s="33" t="s">
        <v>128</v>
      </c>
      <c r="B147" s="33" t="s">
        <v>241</v>
      </c>
      <c r="C147" s="37" t="s">
        <v>323</v>
      </c>
      <c r="D147" s="38" t="s">
        <v>324</v>
      </c>
      <c r="E147" s="32" t="s">
        <v>208</v>
      </c>
      <c r="F147" s="32"/>
      <c r="G147" s="32" t="s">
        <v>215</v>
      </c>
      <c r="H147" s="32" t="s">
        <v>216</v>
      </c>
      <c r="I147" s="39" t="s">
        <v>217</v>
      </c>
      <c r="J147" s="32"/>
    </row>
    <row r="148" spans="1:10" ht="18" x14ac:dyDescent="0.35">
      <c r="A148" s="33" t="s">
        <v>134</v>
      </c>
      <c r="B148" s="37" t="s">
        <v>241</v>
      </c>
      <c r="C148" s="37" t="s">
        <v>366</v>
      </c>
      <c r="D148" s="38" t="s">
        <v>367</v>
      </c>
      <c r="E148" s="32" t="s">
        <v>208</v>
      </c>
      <c r="F148" s="32"/>
      <c r="G148" s="32" t="s">
        <v>215</v>
      </c>
      <c r="H148" s="32" t="s">
        <v>216</v>
      </c>
      <c r="I148" s="39" t="s">
        <v>253</v>
      </c>
      <c r="J148" s="32"/>
    </row>
    <row r="149" spans="1:10" ht="18" x14ac:dyDescent="0.35">
      <c r="A149" s="33" t="s">
        <v>106</v>
      </c>
      <c r="B149" s="37" t="s">
        <v>241</v>
      </c>
      <c r="C149" s="37" t="s">
        <v>443</v>
      </c>
      <c r="D149" s="38" t="s">
        <v>444</v>
      </c>
      <c r="E149" s="32" t="s">
        <v>208</v>
      </c>
      <c r="F149" s="32"/>
      <c r="G149" s="32" t="s">
        <v>215</v>
      </c>
      <c r="H149" s="32" t="s">
        <v>216</v>
      </c>
      <c r="I149" s="39" t="s">
        <v>253</v>
      </c>
      <c r="J149" s="32"/>
    </row>
    <row r="150" spans="1:10" ht="18" x14ac:dyDescent="0.35">
      <c r="A150" s="33" t="s">
        <v>452</v>
      </c>
      <c r="B150" s="33" t="s">
        <v>241</v>
      </c>
      <c r="C150" s="37" t="s">
        <v>453</v>
      </c>
      <c r="D150" s="38" t="s">
        <v>454</v>
      </c>
      <c r="E150" s="32" t="s">
        <v>208</v>
      </c>
      <c r="F150" s="32"/>
      <c r="G150" s="32" t="s">
        <v>215</v>
      </c>
      <c r="H150" s="32" t="s">
        <v>216</v>
      </c>
      <c r="I150" s="39" t="s">
        <v>253</v>
      </c>
      <c r="J150" s="32"/>
    </row>
    <row r="151" spans="1:10" ht="18" x14ac:dyDescent="0.35">
      <c r="A151" s="33" t="s">
        <v>168</v>
      </c>
      <c r="B151" s="37" t="s">
        <v>241</v>
      </c>
      <c r="C151" s="37" t="s">
        <v>494</v>
      </c>
      <c r="D151" s="38" t="s">
        <v>495</v>
      </c>
      <c r="E151" s="32" t="s">
        <v>208</v>
      </c>
      <c r="F151" s="32"/>
      <c r="G151" s="32" t="s">
        <v>215</v>
      </c>
      <c r="H151" s="32" t="s">
        <v>216</v>
      </c>
      <c r="I151" s="39" t="s">
        <v>264</v>
      </c>
      <c r="J151" s="32"/>
    </row>
    <row r="152" spans="1:10" ht="18" x14ac:dyDescent="0.35">
      <c r="A152" s="33" t="s">
        <v>146</v>
      </c>
      <c r="B152" s="37" t="s">
        <v>241</v>
      </c>
      <c r="C152" s="37" t="s">
        <v>514</v>
      </c>
      <c r="D152" s="38" t="s">
        <v>515</v>
      </c>
      <c r="E152" s="32" t="s">
        <v>208</v>
      </c>
      <c r="F152" s="32"/>
      <c r="G152" s="32" t="s">
        <v>215</v>
      </c>
      <c r="H152" s="32" t="s">
        <v>216</v>
      </c>
      <c r="I152" s="39" t="s">
        <v>253</v>
      </c>
      <c r="J152" s="32"/>
    </row>
    <row r="153" spans="1:10" ht="18" x14ac:dyDescent="0.35">
      <c r="A153" s="33" t="s">
        <v>156</v>
      </c>
      <c r="B153" s="37" t="s">
        <v>241</v>
      </c>
      <c r="C153" s="37" t="s">
        <v>564</v>
      </c>
      <c r="D153" s="38" t="s">
        <v>565</v>
      </c>
      <c r="E153" s="32" t="s">
        <v>208</v>
      </c>
      <c r="F153" s="32"/>
      <c r="G153" s="32" t="s">
        <v>215</v>
      </c>
      <c r="H153" s="32" t="s">
        <v>216</v>
      </c>
      <c r="I153" s="39" t="s">
        <v>217</v>
      </c>
      <c r="J153" s="32"/>
    </row>
    <row r="154" spans="1:10" ht="18" x14ac:dyDescent="0.35">
      <c r="A154" s="37" t="s">
        <v>192</v>
      </c>
      <c r="B154" s="33" t="s">
        <v>241</v>
      </c>
      <c r="C154" s="37" t="s">
        <v>566</v>
      </c>
      <c r="D154" s="38" t="s">
        <v>567</v>
      </c>
      <c r="E154" s="32" t="s">
        <v>208</v>
      </c>
      <c r="F154" s="32"/>
      <c r="G154" s="32" t="s">
        <v>215</v>
      </c>
      <c r="H154" s="32"/>
      <c r="I154" s="32"/>
      <c r="J154" s="32"/>
    </row>
    <row r="155" spans="1:10" ht="18" x14ac:dyDescent="0.35">
      <c r="A155" s="33" t="s">
        <v>160</v>
      </c>
      <c r="B155" s="37" t="s">
        <v>241</v>
      </c>
      <c r="C155" s="37" t="s">
        <v>589</v>
      </c>
      <c r="D155" s="38" t="s">
        <v>590</v>
      </c>
      <c r="E155" s="32" t="s">
        <v>208</v>
      </c>
      <c r="F155" s="32"/>
      <c r="G155" s="32" t="s">
        <v>215</v>
      </c>
      <c r="H155" s="32" t="s">
        <v>216</v>
      </c>
      <c r="I155" s="39" t="s">
        <v>253</v>
      </c>
      <c r="J155" s="32"/>
    </row>
    <row r="156" spans="1:10" ht="18" x14ac:dyDescent="0.35">
      <c r="A156" s="37" t="s">
        <v>104</v>
      </c>
      <c r="B156" s="37" t="s">
        <v>241</v>
      </c>
      <c r="C156" s="37" t="s">
        <v>591</v>
      </c>
      <c r="D156" s="38" t="s">
        <v>592</v>
      </c>
      <c r="E156" s="32" t="s">
        <v>208</v>
      </c>
      <c r="F156" s="32"/>
      <c r="G156" s="32" t="s">
        <v>215</v>
      </c>
      <c r="H156" s="32"/>
      <c r="I156" s="32"/>
      <c r="J156" s="32"/>
    </row>
    <row r="157" spans="1:10" ht="18" x14ac:dyDescent="0.35">
      <c r="A157" s="37" t="s">
        <v>599</v>
      </c>
      <c r="B157" s="37" t="s">
        <v>241</v>
      </c>
      <c r="C157" s="37" t="s">
        <v>600</v>
      </c>
      <c r="D157" s="38" t="s">
        <v>601</v>
      </c>
      <c r="E157" s="32"/>
      <c r="F157" s="32"/>
      <c r="G157" s="32"/>
      <c r="H157" s="32"/>
      <c r="I157" s="32"/>
      <c r="J157" s="32"/>
    </row>
    <row r="158" spans="1:10" ht="18" x14ac:dyDescent="0.35">
      <c r="A158" s="37" t="s">
        <v>166</v>
      </c>
      <c r="B158" s="33" t="s">
        <v>241</v>
      </c>
      <c r="C158" s="37" t="s">
        <v>625</v>
      </c>
      <c r="D158" s="38" t="s">
        <v>626</v>
      </c>
      <c r="E158" s="32" t="s">
        <v>208</v>
      </c>
      <c r="F158" s="32"/>
      <c r="G158" s="32" t="s">
        <v>215</v>
      </c>
      <c r="H158" s="32"/>
      <c r="I158" s="32"/>
      <c r="J158" s="32"/>
    </row>
    <row r="159" spans="1:10" ht="18" x14ac:dyDescent="0.35">
      <c r="A159" s="37" t="s">
        <v>499</v>
      </c>
      <c r="B159" s="37" t="s">
        <v>500</v>
      </c>
      <c r="C159" s="37" t="s">
        <v>501</v>
      </c>
      <c r="D159" s="38" t="s">
        <v>502</v>
      </c>
      <c r="E159" s="32" t="s">
        <v>208</v>
      </c>
      <c r="F159" s="32"/>
      <c r="G159" s="32" t="s">
        <v>215</v>
      </c>
      <c r="H159" s="32"/>
      <c r="I159" s="32"/>
      <c r="J159" s="32"/>
    </row>
    <row r="160" spans="1:10" ht="18" x14ac:dyDescent="0.35">
      <c r="A160" s="37" t="s">
        <v>186</v>
      </c>
      <c r="B160" s="37" t="s">
        <v>412</v>
      </c>
      <c r="C160" s="37" t="s">
        <v>413</v>
      </c>
      <c r="D160" s="38" t="s">
        <v>414</v>
      </c>
      <c r="E160" s="32" t="s">
        <v>208</v>
      </c>
      <c r="F160" s="32"/>
      <c r="G160" s="32" t="s">
        <v>215</v>
      </c>
      <c r="H160" s="32"/>
      <c r="I160" s="32"/>
      <c r="J160" s="32"/>
    </row>
    <row r="161" spans="1:10" ht="18" x14ac:dyDescent="0.35">
      <c r="A161" s="37" t="s">
        <v>96</v>
      </c>
      <c r="B161" s="37" t="s">
        <v>412</v>
      </c>
      <c r="C161" s="37" t="s">
        <v>431</v>
      </c>
      <c r="D161" s="38" t="s">
        <v>432</v>
      </c>
      <c r="E161" s="32" t="s">
        <v>208</v>
      </c>
      <c r="F161" s="32"/>
      <c r="G161" s="32" t="s">
        <v>215</v>
      </c>
      <c r="H161" s="32"/>
      <c r="I161" s="32"/>
      <c r="J161" s="32"/>
    </row>
    <row r="162" spans="1:10" ht="18" x14ac:dyDescent="0.35">
      <c r="A162" s="37" t="s">
        <v>190</v>
      </c>
      <c r="B162" s="33" t="s">
        <v>412</v>
      </c>
      <c r="C162" s="37" t="s">
        <v>510</v>
      </c>
      <c r="D162" s="38" t="s">
        <v>511</v>
      </c>
      <c r="E162" s="32" t="s">
        <v>208</v>
      </c>
      <c r="F162" s="32"/>
      <c r="G162" s="32" t="s">
        <v>215</v>
      </c>
      <c r="H162" s="32"/>
      <c r="I162" s="32"/>
      <c r="J162" s="32"/>
    </row>
    <row r="163" spans="1:10" ht="18" x14ac:dyDescent="0.35">
      <c r="A163" s="37" t="s">
        <v>121</v>
      </c>
      <c r="B163" s="37" t="s">
        <v>297</v>
      </c>
      <c r="C163" s="37" t="s">
        <v>298</v>
      </c>
      <c r="D163" s="38" t="s">
        <v>299</v>
      </c>
      <c r="E163" s="32" t="s">
        <v>207</v>
      </c>
      <c r="F163" s="32" t="s">
        <v>215</v>
      </c>
      <c r="G163" s="32"/>
      <c r="H163" s="32"/>
      <c r="I163" s="32"/>
      <c r="J163" s="32"/>
    </row>
    <row r="164" spans="1:10" ht="18" x14ac:dyDescent="0.35">
      <c r="A164" s="33" t="s">
        <v>123</v>
      </c>
      <c r="B164" s="33" t="s">
        <v>297</v>
      </c>
      <c r="C164" s="37" t="s">
        <v>305</v>
      </c>
      <c r="D164" s="38" t="s">
        <v>306</v>
      </c>
      <c r="E164" s="32" t="s">
        <v>208</v>
      </c>
      <c r="F164" s="32"/>
      <c r="G164" s="32" t="s">
        <v>215</v>
      </c>
      <c r="H164" s="32" t="s">
        <v>216</v>
      </c>
      <c r="I164" s="39" t="s">
        <v>264</v>
      </c>
      <c r="J164" s="32"/>
    </row>
    <row r="165" spans="1:10" ht="18" x14ac:dyDescent="0.35">
      <c r="A165" s="37" t="s">
        <v>139</v>
      </c>
      <c r="B165" s="37" t="s">
        <v>297</v>
      </c>
      <c r="C165" s="37" t="s">
        <v>463</v>
      </c>
      <c r="D165" s="38" t="s">
        <v>464</v>
      </c>
      <c r="E165" s="32" t="s">
        <v>207</v>
      </c>
      <c r="F165" s="32" t="s">
        <v>215</v>
      </c>
      <c r="G165" s="32"/>
      <c r="H165" s="32"/>
      <c r="I165" s="32"/>
      <c r="J165" s="32"/>
    </row>
    <row r="166" spans="1:10" ht="18" x14ac:dyDescent="0.35">
      <c r="A166" s="37" t="s">
        <v>183</v>
      </c>
      <c r="B166" s="37" t="s">
        <v>387</v>
      </c>
      <c r="C166" s="37" t="s">
        <v>388</v>
      </c>
      <c r="D166" s="38" t="s">
        <v>389</v>
      </c>
      <c r="E166" s="32" t="s">
        <v>208</v>
      </c>
      <c r="F166" s="32"/>
      <c r="G166" s="32" t="s">
        <v>215</v>
      </c>
      <c r="H166" s="32"/>
      <c r="I166" s="32"/>
      <c r="J166" s="32"/>
    </row>
    <row r="167" spans="1:10" ht="18" x14ac:dyDescent="0.35">
      <c r="A167" s="37" t="s">
        <v>91</v>
      </c>
      <c r="B167" s="37" t="s">
        <v>342</v>
      </c>
      <c r="C167" s="37" t="s">
        <v>343</v>
      </c>
      <c r="D167" s="38" t="s">
        <v>344</v>
      </c>
      <c r="E167" s="32" t="s">
        <v>208</v>
      </c>
      <c r="F167" s="32"/>
      <c r="G167" s="32" t="s">
        <v>215</v>
      </c>
      <c r="H167" s="32"/>
      <c r="I167" s="32"/>
      <c r="J167" s="32"/>
    </row>
  </sheetData>
  <sheetProtection algorithmName="SHA-512" hashValue="EeqHR9njY/GJ7IB3xRJlLsslB36PQaqFEe+K2QQ2jXgKVvg4CK4JG4erl9qHsiRbwWzgMPJVEDldgzWOzzMF2w==" saltValue="107mIHhrLAKuF8h7O44/qQ==" spinCount="100000" sheet="1" objects="1" scenarios="1"/>
  <sortState xmlns:xlrd2="http://schemas.microsoft.com/office/spreadsheetml/2017/richdata2" ref="A2:J167">
    <sortCondition ref="B2:B167"/>
  </sortState>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A6F0D-4DC1-49FB-9E69-7C7AC3D1297C}">
  <dimension ref="A1:D5"/>
  <sheetViews>
    <sheetView workbookViewId="0">
      <selection sqref="A1:D5"/>
    </sheetView>
  </sheetViews>
  <sheetFormatPr defaultColWidth="8.77734375" defaultRowHeight="14.4" x14ac:dyDescent="0.3"/>
  <cols>
    <col min="1" max="1" width="8.77734375" bestFit="1" customWidth="1"/>
    <col min="2" max="2" width="17.6640625" bestFit="1" customWidth="1"/>
    <col min="3" max="3" width="25.77734375" bestFit="1" customWidth="1"/>
    <col min="4" max="4" width="25.6640625" bestFit="1" customWidth="1"/>
  </cols>
  <sheetData>
    <row r="1" spans="1:4" ht="30.45" customHeight="1" thickBot="1" x14ac:dyDescent="0.35">
      <c r="A1" s="48"/>
      <c r="B1" s="49" t="s">
        <v>633</v>
      </c>
      <c r="C1" s="49" t="s">
        <v>634</v>
      </c>
      <c r="D1" s="49" t="s">
        <v>635</v>
      </c>
    </row>
    <row r="2" spans="1:4" x14ac:dyDescent="0.3">
      <c r="A2" s="50" t="s">
        <v>636</v>
      </c>
      <c r="B2" s="51" t="s">
        <v>637</v>
      </c>
      <c r="C2" s="51" t="s">
        <v>638</v>
      </c>
      <c r="D2" s="50" t="s">
        <v>639</v>
      </c>
    </row>
    <row r="3" spans="1:4" x14ac:dyDescent="0.3">
      <c r="A3" s="50" t="s">
        <v>640</v>
      </c>
      <c r="B3" s="51" t="s">
        <v>641</v>
      </c>
      <c r="C3" s="51" t="s">
        <v>642</v>
      </c>
      <c r="D3" s="50" t="s">
        <v>643</v>
      </c>
    </row>
    <row r="4" spans="1:4" x14ac:dyDescent="0.3">
      <c r="A4" s="50" t="s">
        <v>644</v>
      </c>
      <c r="B4" s="51" t="s">
        <v>645</v>
      </c>
      <c r="C4" s="51" t="s">
        <v>646</v>
      </c>
      <c r="D4" s="50" t="s">
        <v>647</v>
      </c>
    </row>
    <row r="5" spans="1:4" ht="15" thickBot="1" x14ac:dyDescent="0.35">
      <c r="A5" s="52" t="s">
        <v>648</v>
      </c>
      <c r="B5" s="53" t="s">
        <v>649</v>
      </c>
      <c r="C5" s="53" t="s">
        <v>650</v>
      </c>
      <c r="D5" s="52" t="s">
        <v>651</v>
      </c>
    </row>
  </sheetData>
  <sheetProtection algorithmName="SHA-512" hashValue="2Gk0e3teS5/WSG4YMBt281qQYvc+tgGW13YgugJJxR2lQTX/BtIB5/W5DP+CzpQ+vUaIcg5DES/xowIpDzyOMg==" saltValue="wI4IHa+HotjyTMwaUniavA==" spinCount="100000" sheet="1" objects="1" scenarios="1"/>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Main</vt:lpstr>
      <vt:lpstr>Class 1</vt:lpstr>
      <vt:lpstr>Class 2</vt:lpstr>
      <vt:lpstr>Class 3</vt:lpstr>
      <vt:lpstr>Class 4</vt:lpstr>
      <vt:lpstr>Substrate</vt:lpstr>
      <vt:lpstr>Fish List</vt:lpstr>
      <vt:lpstr>Fish Class IBI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Lorianne Riggin</dc:creator>
  <cp:lastModifiedBy>Lorianne Riggin</cp:lastModifiedBy>
  <dcterms:created xsi:type="dcterms:W3CDTF">2022-02-07T17:31:10Z</dcterms:created>
  <dcterms:modified xsi:type="dcterms:W3CDTF">2023-02-14T19:42:16Z</dcterms:modified>
</cp:coreProperties>
</file>