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70" l="1"/>
  <c r="U9" i="70"/>
  <c r="U10" i="70"/>
  <c r="U11" i="70"/>
  <c r="U7" i="70"/>
  <c r="V8" i="70"/>
  <c r="V9" i="70"/>
  <c r="V10" i="70"/>
  <c r="V11" i="70"/>
  <c r="V7" i="70"/>
  <c r="T8" i="70"/>
  <c r="T9" i="70"/>
  <c r="T10" i="70"/>
  <c r="T11" i="70"/>
  <c r="T7" i="70"/>
  <c r="L32" i="70"/>
  <c r="M32" i="70"/>
  <c r="N32" i="70"/>
  <c r="L33" i="70"/>
  <c r="M33" i="70"/>
  <c r="N33" i="70"/>
  <c r="L34" i="70"/>
  <c r="M34" i="70"/>
  <c r="N34" i="70"/>
  <c r="L35" i="70"/>
  <c r="M35" i="70"/>
  <c r="N35" i="70"/>
  <c r="L36" i="70"/>
  <c r="M36" i="70"/>
  <c r="N36" i="70"/>
  <c r="L37" i="70"/>
  <c r="M37" i="70"/>
  <c r="N37" i="70"/>
  <c r="L38" i="70"/>
  <c r="M38" i="70"/>
  <c r="N38" i="70"/>
  <c r="L39" i="70"/>
  <c r="M39" i="70"/>
  <c r="N39" i="70"/>
  <c r="L40" i="70"/>
  <c r="M40" i="70"/>
  <c r="N40" i="70"/>
  <c r="L41" i="70"/>
  <c r="M41" i="70"/>
  <c r="N41" i="70"/>
  <c r="G32" i="70"/>
  <c r="G33" i="70"/>
  <c r="G34" i="70"/>
  <c r="G35" i="70"/>
  <c r="G36" i="70"/>
  <c r="G37" i="70"/>
  <c r="G38" i="70"/>
  <c r="G39" i="70"/>
  <c r="G40" i="70"/>
  <c r="G41" i="70"/>
  <c r="E32" i="70"/>
  <c r="E33" i="70"/>
  <c r="E34" i="70"/>
  <c r="E35" i="70"/>
  <c r="E36" i="70"/>
  <c r="E37" i="70"/>
  <c r="E38" i="70"/>
  <c r="E39" i="70"/>
  <c r="E40" i="70"/>
  <c r="E41" i="70"/>
  <c r="E30" i="81"/>
  <c r="E31" i="81"/>
  <c r="K29" i="81"/>
  <c r="F30" i="81"/>
  <c r="G30" i="81"/>
  <c r="H30" i="81"/>
  <c r="F31" i="81"/>
  <c r="G31" i="81"/>
  <c r="H31" i="81"/>
  <c r="E32" i="81"/>
  <c r="F32" i="81"/>
  <c r="G32" i="81"/>
  <c r="H32" i="81"/>
  <c r="E33" i="81"/>
  <c r="F33" i="81"/>
  <c r="G33" i="81"/>
  <c r="H33" i="81"/>
  <c r="E34" i="81"/>
  <c r="F34" i="81"/>
  <c r="G34" i="81"/>
  <c r="H34" i="81"/>
  <c r="E35" i="81"/>
  <c r="F35" i="81"/>
  <c r="G35" i="81"/>
  <c r="H35" i="81"/>
  <c r="E36" i="81"/>
  <c r="F36" i="81"/>
  <c r="G36" i="81"/>
  <c r="H36" i="81"/>
  <c r="E37" i="81"/>
  <c r="F37" i="81"/>
  <c r="G37" i="81"/>
  <c r="H37" i="81"/>
  <c r="E38" i="81"/>
  <c r="F38" i="81"/>
  <c r="G38" i="81"/>
  <c r="H38" i="81"/>
  <c r="E39" i="81"/>
  <c r="L31" i="70"/>
  <c r="G31" i="70"/>
  <c r="G30" i="70"/>
  <c r="M31" i="70"/>
  <c r="N31" i="70"/>
  <c r="E31" i="70"/>
  <c r="K31" i="81"/>
  <c r="G7" i="81"/>
  <c r="C15" i="73"/>
  <c r="E38" i="73"/>
  <c r="D38" i="73"/>
  <c r="C38" i="73"/>
  <c r="E36" i="73"/>
  <c r="D36" i="73"/>
  <c r="C36" i="73"/>
  <c r="D34" i="73"/>
  <c r="E34" i="73"/>
  <c r="C34" i="73"/>
  <c r="E45" i="73"/>
  <c r="E46" i="73"/>
  <c r="D45" i="73"/>
  <c r="D46" i="73"/>
  <c r="C45" i="73"/>
  <c r="C46" i="73"/>
  <c r="E43" i="73"/>
  <c r="E44" i="73"/>
  <c r="D43" i="73"/>
  <c r="D44" i="73"/>
  <c r="C43" i="73"/>
  <c r="C44" i="73"/>
  <c r="D41" i="73"/>
  <c r="D42" i="73"/>
  <c r="E41" i="73"/>
  <c r="E42" i="73"/>
  <c r="C41" i="73"/>
  <c r="C42" i="73"/>
  <c r="G16" i="70"/>
  <c r="E29" i="81"/>
  <c r="G29" i="81"/>
  <c r="F29" i="81"/>
  <c r="H29" i="81"/>
  <c r="E40" i="81"/>
  <c r="K30" i="81"/>
  <c r="K32" i="81"/>
  <c r="K42" i="81"/>
  <c r="K43" i="81"/>
  <c r="C6" i="70"/>
  <c r="H7" i="70"/>
  <c r="G15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E30" i="70"/>
  <c r="L23" i="70"/>
  <c r="G29" i="70"/>
  <c r="M30" i="70"/>
  <c r="N30" i="70"/>
  <c r="G28" i="70"/>
  <c r="G27" i="70"/>
  <c r="G26" i="70"/>
  <c r="G25" i="70"/>
  <c r="G23" i="70"/>
  <c r="G22" i="70"/>
  <c r="G21" i="70"/>
  <c r="G20" i="70"/>
  <c r="G19" i="70"/>
  <c r="G18" i="70"/>
  <c r="G17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E47" i="73"/>
  <c r="D47" i="73"/>
  <c r="C47" i="73"/>
  <c r="J9" i="84"/>
  <c r="D37" i="73"/>
  <c r="I9" i="84"/>
  <c r="C37" i="73"/>
  <c r="K9" i="84"/>
  <c r="E37" i="73"/>
  <c r="K8" i="84"/>
  <c r="E35" i="73"/>
  <c r="J8" i="84"/>
  <c r="D35" i="73"/>
  <c r="I8" i="84"/>
  <c r="C35" i="73"/>
  <c r="K7" i="84"/>
  <c r="E33" i="73"/>
  <c r="J7" i="84"/>
  <c r="D33" i="73"/>
  <c r="I7" i="84"/>
  <c r="C33" i="73"/>
  <c r="H10" i="70"/>
  <c r="E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<sst xmlns="http://schemas.openxmlformats.org/spreadsheetml/2006/main" count="197" uniqueCount="115">
  <si>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</si>
  <si>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</si>
  <si>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</si>
  <si>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</si>
  <si>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</si>
  <si>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</si>
  <si>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</si>
  <si>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</si>
  <si>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</si>
  <si>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</si>
  <si>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</si>
  <si>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</si>
  <si>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</si>
  <si>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</si>
  <si>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</si>
  <si>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</si>
  <si>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</si>
  <si>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</si>
  <si>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</si>
  <si>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</si>
  <si>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</si>
  <si>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</si>
  <si>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</si>
  <si>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</si>
  <si>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</si>
  <si>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</si>
  <si>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</si>
  <si>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</si>
  <si>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</si>
  <si>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</si>
  <si>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</si>
  <si>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</si>
  <si>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</si>
  <si>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</si>
  <si>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</si>
  <si>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</si>
  <si>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</si>
  <si>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</si>
  <si>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</si>
  <si>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</si>
  <si>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</si>
  <si>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</si>
  <si>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</si>
  <si>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</si>
  <si>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</si>
  <si>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</si>
  <si>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</si>
  <si>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</si>
  <si>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</si>
  <si>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</si>
  <si>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</si>
  <si>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</si>
  <si>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</si>
  <si>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</si>
  <si>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</si>
  <si>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</si>
  <si>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</si>
  <si>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</si>
  <si>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</si>
  <si>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</si>
  <si>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</si>
  <si>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</si>
  <si>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</si>
  <si>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</si>
  <si>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</si>
  <si>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</si>
  <si>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</si>
  <si>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</si>
  <si>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</si>
  <si>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</si>
  <si>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</si>
  <si>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</si>
  <si>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</si>
  <si>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</si>
  <si>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</si>
  <si>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</si>
  <si>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</si>
  <si>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</si>
  <si>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</si>
  <si>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</si>
  <si>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</si>
  <si>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</si>
  <si>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</si>
  <si>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</si>
  <si>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</si>
  <si>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</si>
  <si>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</si>
  <si>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</si>
  <si>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</si>
  <si>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</si>
  <si>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</si>
  <si>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</si>
  <si>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</si>
  <si>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</si>
  <si>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</si>
  <si>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</si>
  <si>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</si>
  <si>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</si>
  <si>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</si>
  <si>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</si>
  <si>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</si>
  <si>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</si>
  <si>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</si>
  <si>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</si>
  <si>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</si>
  <si>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MAXPOOL</t>
  </si>
  <si>
    <t>HSTEP</t>
  </si>
  <si>
    <t>TSTEP</t>
  </si>
  <si>
    <t>Step Height (ft)</t>
  </si>
  <si>
    <t>UT Matthews Creek</t>
  </si>
  <si>
    <t>UT Matthews Creek, Asbury Hills Camp</t>
  </si>
  <si>
    <t>35.075628, -82.638887</t>
  </si>
  <si>
    <t>B4</t>
  </si>
  <si>
    <t>STEP</t>
  </si>
  <si>
    <t>25 (gravel)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</si>
</sst>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2" fontId="6" fillId="2" borderId="2" xfId="3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'Cross-section'!$C$29:$C$52</c:f>
              <c:numCache>
                <c:formatCode>0.0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8</c:v>
                </c:pt>
                <c:pt idx="5">
                  <c:v>10</c:v>
                </c:pt>
                <c:pt idx="6">
                  <c:v>12.3</c:v>
                </c:pt>
                <c:pt idx="7">
                  <c:v>14</c:v>
                </c:pt>
                <c:pt idx="8">
                  <c:v>15.2</c:v>
                </c:pt>
                <c:pt idx="9">
                  <c:v>18.5</c:v>
                </c:pt>
                <c:pt idx="10">
                  <c:v>22</c:v>
                </c:pt>
                <c:pt idx="11">
                  <c:v>30</c:v>
                </c:pt>
              </c:numCache>
            </c:numRef>
          </c:xVal>
          <c:yVal>
            <c:numRef>
              <c:f>'Cross-section'!$E$29:$E$52</c:f>
              <c:numCache>
                <c:formatCode>0.00</c:formatCode>
                <c:ptCount val="24"/>
                <c:pt idx="0">
                  <c:v>97.17</c:v>
                </c:pt>
                <c:pt idx="1">
                  <c:v>95.77</c:v>
                </c:pt>
                <c:pt idx="2">
                  <c:v>94.67</c:v>
                </c:pt>
                <c:pt idx="3">
                  <c:v>93.85</c:v>
                </c:pt>
                <c:pt idx="4">
                  <c:v>93.77</c:v>
                </c:pt>
                <c:pt idx="5">
                  <c:v>93.91</c:v>
                </c:pt>
                <c:pt idx="6">
                  <c:v>94.02</c:v>
                </c:pt>
                <c:pt idx="7">
                  <c:v>94.51</c:v>
                </c:pt>
                <c:pt idx="8">
                  <c:v>94.67</c:v>
                </c:pt>
                <c:pt idx="9">
                  <c:v>94.63</c:v>
                </c:pt>
                <c:pt idx="10">
                  <c:v>95.11</c:v>
                </c:pt>
                <c:pt idx="11">
                  <c:v>97.26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12192"/>
        <c:axId val="158311016"/>
      </c:scatterChart>
      <c:valAx>
        <c:axId val="1583121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311016"/>
        <c:crosses val="autoZero"/>
        <c:crossBetween val="midCat"/>
      </c:valAx>
      <c:valAx>
        <c:axId val="158311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31219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37</c:v>
                </c:pt>
                <c:pt idx="5">
                  <c:v>37.700000000000003</c:v>
                </c:pt>
                <c:pt idx="6">
                  <c:v>39.5</c:v>
                </c:pt>
                <c:pt idx="7">
                  <c:v>41</c:v>
                </c:pt>
                <c:pt idx="8">
                  <c:v>44.5</c:v>
                </c:pt>
                <c:pt idx="9">
                  <c:v>54.5</c:v>
                </c:pt>
                <c:pt idx="10">
                  <c:v>58.6</c:v>
                </c:pt>
                <c:pt idx="11">
                  <c:v>59</c:v>
                </c:pt>
                <c:pt idx="12">
                  <c:v>61</c:v>
                </c:pt>
                <c:pt idx="13">
                  <c:v>69</c:v>
                </c:pt>
                <c:pt idx="14">
                  <c:v>85.5</c:v>
                </c:pt>
                <c:pt idx="15">
                  <c:v>94</c:v>
                </c:pt>
                <c:pt idx="16">
                  <c:v>108.3</c:v>
                </c:pt>
                <c:pt idx="17">
                  <c:v>109.5</c:v>
                </c:pt>
                <c:pt idx="18">
                  <c:v>116</c:v>
                </c:pt>
                <c:pt idx="19">
                  <c:v>120</c:v>
                </c:pt>
                <c:pt idx="20">
                  <c:v>138</c:v>
                </c:pt>
                <c:pt idx="21">
                  <c:v>140</c:v>
                </c:pt>
                <c:pt idx="22">
                  <c:v>149.5</c:v>
                </c:pt>
                <c:pt idx="23">
                  <c:v>160</c:v>
                </c:pt>
                <c:pt idx="24">
                  <c:v>164</c:v>
                </c:pt>
                <c:pt idx="25">
                  <c:v>170</c:v>
                </c:pt>
                <c:pt idx="26">
                  <c:v>212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95.4</c:v>
                </c:pt>
                <c:pt idx="1">
                  <c:v>94.56</c:v>
                </c:pt>
                <c:pt idx="2">
                  <c:v>94.17</c:v>
                </c:pt>
                <c:pt idx="3">
                  <c:v>94.59</c:v>
                </c:pt>
                <c:pt idx="4">
                  <c:v>94.45</c:v>
                </c:pt>
                <c:pt idx="5">
                  <c:v>93.78</c:v>
                </c:pt>
                <c:pt idx="6">
                  <c:v>93.51</c:v>
                </c:pt>
                <c:pt idx="7">
                  <c:v>93.72</c:v>
                </c:pt>
                <c:pt idx="8">
                  <c:v>93.21</c:v>
                </c:pt>
                <c:pt idx="9">
                  <c:v>92.76</c:v>
                </c:pt>
                <c:pt idx="10">
                  <c:v>93.23</c:v>
                </c:pt>
                <c:pt idx="11">
                  <c:v>92.61</c:v>
                </c:pt>
                <c:pt idx="12">
                  <c:v>92.46</c:v>
                </c:pt>
                <c:pt idx="13">
                  <c:v>92.8</c:v>
                </c:pt>
                <c:pt idx="14">
                  <c:v>91.55</c:v>
                </c:pt>
                <c:pt idx="15">
                  <c:v>91.51</c:v>
                </c:pt>
                <c:pt idx="16">
                  <c:v>91.28</c:v>
                </c:pt>
                <c:pt idx="17">
                  <c:v>90.55</c:v>
                </c:pt>
                <c:pt idx="18">
                  <c:v>90.36</c:v>
                </c:pt>
                <c:pt idx="19">
                  <c:v>90.62</c:v>
                </c:pt>
                <c:pt idx="20">
                  <c:v>89.86</c:v>
                </c:pt>
                <c:pt idx="21">
                  <c:v>89.45</c:v>
                </c:pt>
                <c:pt idx="22">
                  <c:v>89.82</c:v>
                </c:pt>
                <c:pt idx="23">
                  <c:v>89.460000000000008</c:v>
                </c:pt>
                <c:pt idx="24">
                  <c:v>89.02</c:v>
                </c:pt>
                <c:pt idx="25">
                  <c:v>89.539999999999992</c:v>
                </c:pt>
                <c:pt idx="26">
                  <c:v>88.18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23</c:v>
                </c:pt>
                <c:pt idx="4">
                  <c:v>37</c:v>
                </c:pt>
                <c:pt idx="5">
                  <c:v>37.700000000000003</c:v>
                </c:pt>
                <c:pt idx="6">
                  <c:v>39.5</c:v>
                </c:pt>
                <c:pt idx="7">
                  <c:v>41</c:v>
                </c:pt>
                <c:pt idx="8">
                  <c:v>44.5</c:v>
                </c:pt>
                <c:pt idx="9">
                  <c:v>54.5</c:v>
                </c:pt>
                <c:pt idx="10">
                  <c:v>58.6</c:v>
                </c:pt>
                <c:pt idx="11">
                  <c:v>59</c:v>
                </c:pt>
                <c:pt idx="12">
                  <c:v>61</c:v>
                </c:pt>
                <c:pt idx="13">
                  <c:v>69</c:v>
                </c:pt>
                <c:pt idx="14">
                  <c:v>85.5</c:v>
                </c:pt>
                <c:pt idx="15">
                  <c:v>94</c:v>
                </c:pt>
                <c:pt idx="16">
                  <c:v>108.3</c:v>
                </c:pt>
                <c:pt idx="17">
                  <c:v>109.5</c:v>
                </c:pt>
                <c:pt idx="18">
                  <c:v>116</c:v>
                </c:pt>
                <c:pt idx="19">
                  <c:v>120</c:v>
                </c:pt>
                <c:pt idx="20">
                  <c:v>138</c:v>
                </c:pt>
                <c:pt idx="21">
                  <c:v>140</c:v>
                </c:pt>
                <c:pt idx="22">
                  <c:v>149.5</c:v>
                </c:pt>
                <c:pt idx="23">
                  <c:v>160</c:v>
                </c:pt>
                <c:pt idx="24">
                  <c:v>164</c:v>
                </c:pt>
                <c:pt idx="25">
                  <c:v>170</c:v>
                </c:pt>
                <c:pt idx="26">
                  <c:v>212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95.6</c:v>
                </c:pt>
                <c:pt idx="1">
                  <c:v>94.96</c:v>
                </c:pt>
                <c:pt idx="2">
                  <c:v>94.96</c:v>
                </c:pt>
                <c:pt idx="3">
                  <c:v>94.89</c:v>
                </c:pt>
                <c:pt idx="4">
                  <c:v>94.65</c:v>
                </c:pt>
                <c:pt idx="5">
                  <c:v>94.18</c:v>
                </c:pt>
                <c:pt idx="6">
                  <c:v>94.11</c:v>
                </c:pt>
                <c:pt idx="7">
                  <c:v>94.02</c:v>
                </c:pt>
                <c:pt idx="8">
                  <c:v>93.51</c:v>
                </c:pt>
                <c:pt idx="9">
                  <c:v>93.43</c:v>
                </c:pt>
                <c:pt idx="10">
                  <c:v>93.43</c:v>
                </c:pt>
                <c:pt idx="11">
                  <c:v>93.01</c:v>
                </c:pt>
                <c:pt idx="12">
                  <c:v>93.01</c:v>
                </c:pt>
                <c:pt idx="13">
                  <c:v>93</c:v>
                </c:pt>
                <c:pt idx="14">
                  <c:v>91.75</c:v>
                </c:pt>
                <c:pt idx="15">
                  <c:v>91.710000000000008</c:v>
                </c:pt>
                <c:pt idx="16">
                  <c:v>91.58</c:v>
                </c:pt>
                <c:pt idx="17">
                  <c:v>90.95</c:v>
                </c:pt>
                <c:pt idx="18">
                  <c:v>90.960000000000008</c:v>
                </c:pt>
                <c:pt idx="19">
                  <c:v>90.82</c:v>
                </c:pt>
                <c:pt idx="20">
                  <c:v>90.06</c:v>
                </c:pt>
                <c:pt idx="21">
                  <c:v>90.05</c:v>
                </c:pt>
                <c:pt idx="22">
                  <c:v>90.02</c:v>
                </c:pt>
                <c:pt idx="23">
                  <c:v>89.76</c:v>
                </c:pt>
                <c:pt idx="24">
                  <c:v>89.72</c:v>
                </c:pt>
                <c:pt idx="25">
                  <c:v>89.64</c:v>
                </c:pt>
                <c:pt idx="26">
                  <c:v>88.18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13760"/>
        <c:axId val="15831023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5</c:v>
                      </c:pt>
                      <c:pt idx="2">
                        <c:v>12</c:v>
                      </c:pt>
                      <c:pt idx="3">
                        <c:v>23</c:v>
                      </c:pt>
                      <c:pt idx="4">
                        <c:v>37</c:v>
                      </c:pt>
                      <c:pt idx="5">
                        <c:v>37.700000000000003</c:v>
                      </c:pt>
                      <c:pt idx="6">
                        <c:v>39.5</c:v>
                      </c:pt>
                      <c:pt idx="7">
                        <c:v>41</c:v>
                      </c:pt>
                      <c:pt idx="8">
                        <c:v>44.5</c:v>
                      </c:pt>
                      <c:pt idx="9">
                        <c:v>54.5</c:v>
                      </c:pt>
                      <c:pt idx="10">
                        <c:v>58.6</c:v>
                      </c:pt>
                      <c:pt idx="11">
                        <c:v>59</c:v>
                      </c:pt>
                      <c:pt idx="12">
                        <c:v>61</c:v>
                      </c:pt>
                      <c:pt idx="13">
                        <c:v>69</c:v>
                      </c:pt>
                      <c:pt idx="14">
                        <c:v>85.5</c:v>
                      </c:pt>
                      <c:pt idx="15">
                        <c:v>94</c:v>
                      </c:pt>
                      <c:pt idx="16">
                        <c:v>108.3</c:v>
                      </c:pt>
                      <c:pt idx="17">
                        <c:v>109.5</c:v>
                      </c:pt>
                      <c:pt idx="18">
                        <c:v>116</c:v>
                      </c:pt>
                      <c:pt idx="19">
                        <c:v>120</c:v>
                      </c:pt>
                      <c:pt idx="20">
                        <c:v>138</c:v>
                      </c:pt>
                      <c:pt idx="21">
                        <c:v>140</c:v>
                      </c:pt>
                      <c:pt idx="22">
                        <c:v>149.5</c:v>
                      </c:pt>
                      <c:pt idx="23">
                        <c:v>160</c:v>
                      </c:pt>
                      <c:pt idx="24">
                        <c:v>164</c:v>
                      </c:pt>
                      <c:pt idx="25">
                        <c:v>170</c:v>
                      </c:pt>
                      <c:pt idx="26">
                        <c:v>212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5</c:v>
                      </c:pt>
                      <c:pt idx="2">
                        <c:v>12</c:v>
                      </c:pt>
                      <c:pt idx="3">
                        <c:v>23</c:v>
                      </c:pt>
                      <c:pt idx="4">
                        <c:v>37</c:v>
                      </c:pt>
                      <c:pt idx="5">
                        <c:v>37.700000000000003</c:v>
                      </c:pt>
                      <c:pt idx="6">
                        <c:v>39.5</c:v>
                      </c:pt>
                      <c:pt idx="7">
                        <c:v>41</c:v>
                      </c:pt>
                      <c:pt idx="8">
                        <c:v>44.5</c:v>
                      </c:pt>
                      <c:pt idx="9">
                        <c:v>54.5</c:v>
                      </c:pt>
                      <c:pt idx="10">
                        <c:v>58.6</c:v>
                      </c:pt>
                      <c:pt idx="11">
                        <c:v>59</c:v>
                      </c:pt>
                      <c:pt idx="12">
                        <c:v>61</c:v>
                      </c:pt>
                      <c:pt idx="13">
                        <c:v>69</c:v>
                      </c:pt>
                      <c:pt idx="14">
                        <c:v>85.5</c:v>
                      </c:pt>
                      <c:pt idx="15">
                        <c:v>94</c:v>
                      </c:pt>
                      <c:pt idx="16">
                        <c:v>108.3</c:v>
                      </c:pt>
                      <c:pt idx="17">
                        <c:v>109.5</c:v>
                      </c:pt>
                      <c:pt idx="18">
                        <c:v>116</c:v>
                      </c:pt>
                      <c:pt idx="19">
                        <c:v>120</c:v>
                      </c:pt>
                      <c:pt idx="20">
                        <c:v>138</c:v>
                      </c:pt>
                      <c:pt idx="21">
                        <c:v>140</c:v>
                      </c:pt>
                      <c:pt idx="22">
                        <c:v>149.5</c:v>
                      </c:pt>
                      <c:pt idx="23">
                        <c:v>160</c:v>
                      </c:pt>
                      <c:pt idx="24">
                        <c:v>164</c:v>
                      </c:pt>
                      <c:pt idx="25">
                        <c:v>170</c:v>
                      </c:pt>
                      <c:pt idx="26">
                        <c:v>212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58313760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8310232"/>
        <c:crosses val="autoZero"/>
        <c:crossBetween val="midCat"/>
        <c:minorUnit val="25"/>
      </c:valAx>
      <c:valAx>
        <c:axId val="1583102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5831376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/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6.95" customHeight="1" x14ac:dyDescent="0.25">
      <c r="B1" s="109" t="s">
        <v>110</v>
      </c>
      <c r="C1" s="110">
        <v>43565</v>
      </c>
      <c r="D1" s="105"/>
      <c r="E1" s="111" t="s">
        <v>111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8"/>
    </row>
    <row r="5" spans="2:5" ht="16.95" customHeight="1" thickBot="1" x14ac:dyDescent="0.3">
      <c r="B5" s="113" t="s">
        <v>17</v>
      </c>
      <c r="C5" s="128" t="s">
        <v>50</v>
      </c>
      <c r="D5" s="128"/>
      <c r="E5" s="128"/>
    </row>
    <row r="6" spans="2:5" ht="16.95" customHeight="1" thickTop="1" x14ac:dyDescent="0.25">
      <c r="B6" s="15" t="s">
        <v>60</v>
      </c>
      <c r="C6" s="129" t="s">
        <v>109</v>
      </c>
      <c r="D6" s="130"/>
      <c r="E6" s="131"/>
    </row>
    <row r="7" spans="2:5" ht="16.95" customHeight="1" x14ac:dyDescent="0.25">
      <c r="B7" s="15" t="s">
        <v>59</v>
      </c>
      <c r="C7" s="132" t="s">
        <v>112</v>
      </c>
      <c r="D7" s="133"/>
      <c r="E7" s="134"/>
    </row>
    <row r="8" spans="2:5" ht="16.95" customHeight="1" x14ac:dyDescent="0.25">
      <c r="B8" s="15" t="s">
        <v>21</v>
      </c>
      <c r="C8" s="135">
        <v>0.11</v>
      </c>
      <c r="D8" s="136"/>
      <c r="E8" s="137"/>
    </row>
    <row r="9" spans="2:5" ht="16.95" customHeight="1" x14ac:dyDescent="0.25">
      <c r="B9" s="15" t="s">
        <v>88</v>
      </c>
      <c r="C9" s="147" t="s">
        <v>114</v>
      </c>
      <c r="D9" s="148"/>
      <c r="E9" s="149"/>
    </row>
    <row r="10" spans="2:5" ht="16.95" customHeight="1" x14ac:dyDescent="0.25">
      <c r="B10" s="15" t="s">
        <v>52</v>
      </c>
      <c r="C10" s="141">
        <f>'Longitudinal Profile'!H9</f>
        <v>3.4999999999999941E-2</v>
      </c>
      <c r="D10" s="142"/>
      <c r="E10" s="143"/>
    </row>
    <row r="11" spans="2:5" ht="16.95" customHeight="1" x14ac:dyDescent="0.25">
      <c r="B11" s="15" t="s">
        <v>53</v>
      </c>
      <c r="C11" s="150">
        <f>'Longitudinal Profile'!H11</f>
        <v>1.0984455958549222</v>
      </c>
      <c r="D11" s="151"/>
      <c r="E11" s="152"/>
    </row>
    <row r="12" spans="2:5" ht="16.95" customHeight="1" thickBot="1" x14ac:dyDescent="0.3">
      <c r="B12" s="15" t="s">
        <v>23</v>
      </c>
      <c r="C12" s="144">
        <f>'Longitudinal Profile'!H7</f>
        <v>212</v>
      </c>
      <c r="D12" s="145"/>
      <c r="E12" s="146"/>
    </row>
    <row r="13" spans="2:5" ht="16.95" customHeight="1" thickTop="1" x14ac:dyDescent="0.25">
      <c r="B13" s="116" t="s">
        <v>17</v>
      </c>
      <c r="C13" s="138" t="s">
        <v>64</v>
      </c>
      <c r="D13" s="139"/>
      <c r="E13" s="140"/>
    </row>
    <row r="14" spans="2:5" ht="16.95" customHeight="1" x14ac:dyDescent="0.25">
      <c r="B14" s="114" t="s">
        <v>71</v>
      </c>
      <c r="C14" s="125">
        <f>'Cross-section'!G6</f>
        <v>6.0490000000000483</v>
      </c>
      <c r="D14" s="126"/>
      <c r="E14" s="127"/>
    </row>
    <row r="15" spans="2:5" ht="16.95" customHeight="1" x14ac:dyDescent="0.25">
      <c r="B15" s="40" t="s">
        <v>72</v>
      </c>
      <c r="C15" s="125">
        <f>'Cross-section'!G7</f>
        <v>9.8999999999999986</v>
      </c>
      <c r="D15" s="126">
        <f>'Cross-section'!H7</f>
        <v>0</v>
      </c>
      <c r="E15" s="127">
        <f>'Cross-section'!I7</f>
        <v>0</v>
      </c>
    </row>
    <row r="16" spans="2:5" ht="16.95" customHeight="1" x14ac:dyDescent="0.25">
      <c r="B16" s="40" t="s">
        <v>73</v>
      </c>
      <c r="C16" s="125">
        <f>'Cross-section'!G8</f>
        <v>0.611010101010106</v>
      </c>
      <c r="D16" s="126">
        <f>'Cross-section'!H8</f>
        <v>0</v>
      </c>
      <c r="E16" s="127">
        <f>'Cross-section'!I8</f>
        <v>0</v>
      </c>
    </row>
    <row r="17" spans="2:5" ht="16.95" customHeight="1" x14ac:dyDescent="0.25">
      <c r="B17" s="40" t="s">
        <v>74</v>
      </c>
      <c r="C17" s="125">
        <f>'Cross-section'!G9</f>
        <v>16.202678128616167</v>
      </c>
      <c r="D17" s="126">
        <f>'Cross-section'!H9</f>
        <v>0</v>
      </c>
      <c r="E17" s="127">
        <f>'Cross-section'!I9</f>
        <v>0</v>
      </c>
    </row>
    <row r="18" spans="2:5" ht="16.95" customHeight="1" x14ac:dyDescent="0.25">
      <c r="B18" s="40" t="s">
        <v>75</v>
      </c>
      <c r="C18" s="125">
        <f>'Cross-section'!G10</f>
        <v>0.90000000000000568</v>
      </c>
      <c r="D18" s="126">
        <f>'Cross-section'!H10</f>
        <v>0</v>
      </c>
      <c r="E18" s="127">
        <f>'Cross-section'!I10</f>
        <v>0</v>
      </c>
    </row>
    <row r="19" spans="2:5" ht="16.95" customHeight="1" x14ac:dyDescent="0.25">
      <c r="B19" s="40" t="s">
        <v>76</v>
      </c>
      <c r="C19" s="125">
        <f>'Cross-section'!G11</f>
        <v>1.4729707389651154</v>
      </c>
      <c r="D19" s="126">
        <f>'Cross-section'!H11</f>
        <v>0</v>
      </c>
      <c r="E19" s="127">
        <f>'Cross-section'!I11</f>
        <v>0</v>
      </c>
    </row>
    <row r="20" spans="2:5" ht="16.95" customHeight="1" x14ac:dyDescent="0.25">
      <c r="B20" s="40" t="s">
        <v>25</v>
      </c>
      <c r="C20" s="125">
        <f>'Cross-section'!G12</f>
        <v>0.9</v>
      </c>
      <c r="D20" s="126">
        <f>'Cross-section'!H12</f>
        <v>0</v>
      </c>
      <c r="E20" s="127">
        <f>'Cross-section'!I12</f>
        <v>0</v>
      </c>
    </row>
    <row r="21" spans="2:5" ht="16.95" customHeight="1" x14ac:dyDescent="0.25">
      <c r="B21" s="40" t="s">
        <v>77</v>
      </c>
      <c r="C21" s="125">
        <f>'Cross-section'!G13</f>
        <v>0.99999999999999367</v>
      </c>
      <c r="D21" s="126">
        <f>'Cross-section'!H13</f>
        <v>0</v>
      </c>
      <c r="E21" s="127">
        <f>'Cross-section'!I13</f>
        <v>0</v>
      </c>
    </row>
    <row r="22" spans="2:5" ht="16.95" customHeight="1" x14ac:dyDescent="0.25">
      <c r="B22" s="40" t="s">
        <v>78</v>
      </c>
      <c r="C22" s="125">
        <f>'Cross-section'!G14</f>
        <v>19.5</v>
      </c>
      <c r="D22" s="126">
        <f>'Cross-section'!H14</f>
        <v>0</v>
      </c>
      <c r="E22" s="127">
        <f>'Cross-section'!I14</f>
        <v>0</v>
      </c>
    </row>
    <row r="23" spans="2:5" ht="16.95" customHeight="1" thickBot="1" x14ac:dyDescent="0.3">
      <c r="B23" s="115" t="s">
        <v>79</v>
      </c>
      <c r="C23" s="125">
        <f>'Cross-section'!G15</f>
        <v>1.9696969696969699</v>
      </c>
      <c r="D23" s="126">
        <f>'Cross-section'!H15</f>
        <v>0</v>
      </c>
      <c r="E23" s="127">
        <f>'Cross-section'!I15</f>
        <v>0</v>
      </c>
    </row>
    <row r="24" spans="2:5" ht="16.95" customHeight="1" thickTop="1" x14ac:dyDescent="0.25">
      <c r="B24" s="116" t="s">
        <v>17</v>
      </c>
      <c r="C24" s="158" t="s">
        <v>54</v>
      </c>
      <c r="D24" s="159"/>
      <c r="E24" s="160"/>
    </row>
    <row r="25" spans="2:5" ht="16.95" customHeight="1" x14ac:dyDescent="0.25">
      <c r="B25" s="40" t="s">
        <v>80</v>
      </c>
      <c r="C25" s="125">
        <f>'Cross-section'!G18</f>
        <v>23.899259987422013</v>
      </c>
      <c r="D25" s="126">
        <f>'Cross-section'!H18</f>
        <v>0</v>
      </c>
      <c r="E25" s="127">
        <f>'Cross-section'!I18</f>
        <v>0</v>
      </c>
    </row>
    <row r="26" spans="2:5" ht="16.95" customHeight="1" x14ac:dyDescent="0.25">
      <c r="B26" s="40" t="s">
        <v>81</v>
      </c>
      <c r="C26" s="125">
        <f>'Cross-section'!G19</f>
        <v>3.9509439555995738</v>
      </c>
      <c r="D26" s="126">
        <f>'Cross-section'!H19</f>
        <v>0</v>
      </c>
      <c r="E26" s="127">
        <f>'Cross-section'!I19</f>
        <v>0</v>
      </c>
    </row>
    <row r="27" spans="2:5" ht="16.95" customHeight="1" x14ac:dyDescent="0.25">
      <c r="B27" s="40" t="s">
        <v>51</v>
      </c>
      <c r="C27" s="125">
        <f>'Cross-section'!G20</f>
        <v>1.1878252116104253</v>
      </c>
      <c r="D27" s="126">
        <f>'Cross-section'!H20</f>
        <v>0</v>
      </c>
      <c r="E27" s="127">
        <f>'Cross-section'!I20</f>
        <v>0</v>
      </c>
    </row>
    <row r="28" spans="2:5" ht="16.95" customHeight="1" x14ac:dyDescent="0.25">
      <c r="B28" s="40" t="s">
        <v>82</v>
      </c>
      <c r="C28" s="125">
        <f>'Cross-section'!G21</f>
        <v>4.6930308401209944</v>
      </c>
      <c r="D28" s="126">
        <f>'Cross-section'!H21</f>
        <v>0</v>
      </c>
      <c r="E28" s="127">
        <f>'Cross-section'!I21</f>
        <v>0</v>
      </c>
    </row>
    <row r="29" spans="2:5" ht="16.95" customHeight="1" x14ac:dyDescent="0.25">
      <c r="B29" s="15" t="s">
        <v>66</v>
      </c>
      <c r="C29" s="125">
        <f>'Cross-section'!G22</f>
        <v>96.499599627251996</v>
      </c>
      <c r="D29" s="126">
        <f>'Cross-section'!H22</f>
        <v>0</v>
      </c>
      <c r="E29" s="127">
        <f>'Cross-section'!I22</f>
        <v>0</v>
      </c>
    </row>
    <row r="30" spans="2:5" ht="16.95" customHeight="1" thickBot="1" x14ac:dyDescent="0.3">
      <c r="B30" s="15" t="s">
        <v>67</v>
      </c>
      <c r="C30" s="125">
        <f>'Cross-section'!G23</f>
        <v>291.46693498267837</v>
      </c>
      <c r="D30" s="126">
        <f>'Cross-section'!H23</f>
        <v>0</v>
      </c>
      <c r="E30" s="127">
        <f>'Cross-section'!I23</f>
        <v>0</v>
      </c>
    </row>
    <row r="31" spans="2:5" ht="16.95" customHeight="1" thickTop="1" x14ac:dyDescent="0.25">
      <c r="B31" s="156" t="s">
        <v>17</v>
      </c>
      <c r="C31" s="153" t="s">
        <v>57</v>
      </c>
      <c r="D31" s="154"/>
      <c r="E31" s="155"/>
    </row>
    <row r="32" spans="2:5" ht="16.95" customHeight="1" thickBot="1" x14ac:dyDescent="0.3">
      <c r="B32" s="157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86</v>
      </c>
      <c r="C33" s="13">
        <f>'Planform Geometry'!I7</f>
        <v>0</v>
      </c>
      <c r="D33" s="13" t="e">
        <f>'Planform Geometry'!J7</f>
        <v>#NUM!</v>
      </c>
      <c r="E33" s="13">
        <f>'Planform Geometry'!K7</f>
        <v>0</v>
      </c>
    </row>
    <row r="34" spans="2:5" ht="16.95" customHeight="1" x14ac:dyDescent="0.25">
      <c r="B34" s="40" t="s">
        <v>93</v>
      </c>
      <c r="C34" s="14">
        <f>C33/$C$15</f>
        <v>0</v>
      </c>
      <c r="D34" s="14" t="e">
        <f t="shared" ref="D34:E34" si="0">D33/$C$15</f>
        <v>#NUM!</v>
      </c>
      <c r="E34" s="14">
        <f t="shared" si="0"/>
        <v>0</v>
      </c>
    </row>
    <row r="35" spans="2:5" ht="16.95" customHeight="1" x14ac:dyDescent="0.25">
      <c r="B35" s="40" t="s">
        <v>26</v>
      </c>
      <c r="C35" s="13">
        <f>+'Planform Geometry'!I8</f>
        <v>0</v>
      </c>
      <c r="D35" s="13" t="e">
        <f>+'Planform Geometry'!J8</f>
        <v>#NUM!</v>
      </c>
      <c r="E35" s="13">
        <f>+'Planform Geometry'!K8</f>
        <v>0</v>
      </c>
    </row>
    <row r="36" spans="2:5" ht="16.95" customHeight="1" x14ac:dyDescent="0.25">
      <c r="B36" s="40" t="s">
        <v>94</v>
      </c>
      <c r="C36" s="14">
        <f>C35/$C$15</f>
        <v>0</v>
      </c>
      <c r="D36" s="14" t="e">
        <f t="shared" ref="D36" si="1">D35/$C$15</f>
        <v>#NUM!</v>
      </c>
      <c r="E36" s="14">
        <f t="shared" ref="E36" si="2">E35/$C$15</f>
        <v>0</v>
      </c>
    </row>
    <row r="37" spans="2:5" ht="16.95" customHeight="1" x14ac:dyDescent="0.25">
      <c r="B37" s="40" t="s">
        <v>87</v>
      </c>
      <c r="C37" s="13">
        <f>+'Planform Geometry'!I9</f>
        <v>0</v>
      </c>
      <c r="D37" s="13" t="e">
        <f>+'Planform Geometry'!J9</f>
        <v>#NUM!</v>
      </c>
      <c r="E37" s="13">
        <f>+'Planform Geometry'!K9</f>
        <v>0</v>
      </c>
    </row>
    <row r="38" spans="2:5" ht="16.95" customHeight="1" thickBot="1" x14ac:dyDescent="0.3">
      <c r="B38" s="115" t="s">
        <v>95</v>
      </c>
      <c r="C38" s="14">
        <f>C37/$C$15</f>
        <v>0</v>
      </c>
      <c r="D38" s="14" t="e">
        <f t="shared" ref="D38" si="3">D37/$C$15</f>
        <v>#NUM!</v>
      </c>
      <c r="E38" s="14">
        <f t="shared" ref="E38" si="4">E37/$C$15</f>
        <v>0</v>
      </c>
    </row>
    <row r="39" spans="2:5" ht="16.95" customHeight="1" thickTop="1" x14ac:dyDescent="0.25">
      <c r="B39" s="156" t="s">
        <v>17</v>
      </c>
      <c r="C39" s="153" t="s">
        <v>58</v>
      </c>
      <c r="D39" s="154"/>
      <c r="E39" s="155"/>
    </row>
    <row r="40" spans="2:5" ht="16.95" customHeight="1" thickBot="1" x14ac:dyDescent="0.3">
      <c r="B40" s="157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10</v>
      </c>
      <c r="D41" s="14">
        <f>+'Longitudinal Profile'!U8</f>
        <v>11.5</v>
      </c>
      <c r="E41" s="14">
        <f>+'Longitudinal Profile'!V8</f>
        <v>22.8</v>
      </c>
    </row>
    <row r="42" spans="2:5" ht="16.95" customHeight="1" x14ac:dyDescent="0.25">
      <c r="B42" s="40" t="s">
        <v>97</v>
      </c>
      <c r="C42" s="14">
        <f>C41/$C$15</f>
        <v>1.0101010101010102</v>
      </c>
      <c r="D42" s="14">
        <f t="shared" ref="D42:E42" si="5">D41/$C$15</f>
        <v>1.1616161616161618</v>
      </c>
      <c r="E42" s="14">
        <f t="shared" si="5"/>
        <v>2.3030303030303036</v>
      </c>
    </row>
    <row r="43" spans="2:5" ht="16.95" customHeight="1" x14ac:dyDescent="0.25">
      <c r="B43" s="40" t="s">
        <v>22</v>
      </c>
      <c r="C43" s="16">
        <f>+'Longitudinal Profile'!T9</f>
        <v>6.5</v>
      </c>
      <c r="D43" s="16">
        <f>+'Longitudinal Profile'!U9</f>
        <v>24</v>
      </c>
      <c r="E43" s="16">
        <f>+'Longitudinal Profile'!V9</f>
        <v>47.3</v>
      </c>
    </row>
    <row r="44" spans="2:5" ht="16.95" customHeight="1" x14ac:dyDescent="0.25">
      <c r="B44" s="40" t="s">
        <v>98</v>
      </c>
      <c r="C44" s="14">
        <f>C43/$C$15</f>
        <v>0.65656565656565669</v>
      </c>
      <c r="D44" s="14">
        <f t="shared" ref="D44" si="6">D43/$C$15</f>
        <v>2.4242424242424248</v>
      </c>
      <c r="E44" s="14">
        <f t="shared" ref="E44" si="7">E43/$C$15</f>
        <v>4.7777777777777786</v>
      </c>
    </row>
    <row r="45" spans="2:5" ht="16.95" customHeight="1" x14ac:dyDescent="0.25">
      <c r="B45" s="40" t="s">
        <v>99</v>
      </c>
      <c r="C45" s="14">
        <f>+'Longitudinal Profile'!T7</f>
        <v>11.542</v>
      </c>
      <c r="D45" s="14">
        <f>+'Longitudinal Profile'!U7</f>
        <v>16.5</v>
      </c>
      <c r="E45" s="14">
        <f>+'Longitudinal Profile'!V7</f>
        <v>42</v>
      </c>
    </row>
    <row r="46" spans="2:5" ht="16.95" customHeight="1" x14ac:dyDescent="0.25">
      <c r="B46" s="40" t="s">
        <v>100</v>
      </c>
      <c r="C46" s="14">
        <f>C45/$C$15</f>
        <v>1.1658585858585859</v>
      </c>
      <c r="D46" s="14">
        <f t="shared" ref="D46" si="8">D45/$C$15</f>
        <v>1.666666666666667</v>
      </c>
      <c r="E46" s="14">
        <f t="shared" ref="E46" si="9">E45/$C$15</f>
        <v>4.2424242424242431</v>
      </c>
    </row>
    <row r="47" spans="2:5" ht="16.95" customHeight="1" x14ac:dyDescent="0.25">
      <c r="B47" s="40" t="s">
        <v>101</v>
      </c>
      <c r="C47" s="61">
        <f>+'Longitudinal Profile'!T10</f>
        <v>1.7100000000000001E-2</v>
      </c>
      <c r="D47" s="61">
        <f>+'Longitudinal Profile'!U10</f>
        <v>3.4799999999999998E-2</v>
      </c>
      <c r="E47" s="61">
        <f>+'Longitudinal Profile'!V10</f>
        <v>7.5800000000000006E-2</v>
      </c>
    </row>
    <row r="48" spans="2:5" ht="16.95" customHeight="1" x14ac:dyDescent="0.25">
      <c r="B48" s="40" t="s">
        <v>102</v>
      </c>
      <c r="C48" s="14">
        <f>C47/$C$10</f>
        <v>0.48857142857142943</v>
      </c>
      <c r="D48" s="14">
        <f t="shared" ref="D48:E48" si="10">D47/$C$10</f>
        <v>0.99428571428571588</v>
      </c>
      <c r="E48" s="14">
        <f t="shared" si="10"/>
        <v>2.1657142857142895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3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6.0490000000000483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9.8999999999999986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0.611010101010106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16.202678128616167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0.90000000000000568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1.4729707389651154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0.9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0.99999999999999367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>
        <f t="shared" si="0"/>
        <v>19.5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>
        <f t="shared" si="0"/>
        <v>1.9696969696969699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25">
        <f>K44</f>
        <v>23.899259987422013</v>
      </c>
      <c r="H18" s="126"/>
      <c r="I18" s="127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5">
        <f t="shared" ref="G19:G23" si="1">K45</f>
        <v>3.9509439555995738</v>
      </c>
      <c r="H19" s="126"/>
      <c r="I19" s="127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5">
        <f t="shared" si="1"/>
        <v>1.1878252116104253</v>
      </c>
      <c r="H20" s="126"/>
      <c r="I20" s="127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5">
        <f t="shared" si="1"/>
        <v>4.6930308401209944</v>
      </c>
      <c r="H21" s="126"/>
      <c r="I21" s="127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25">
        <f t="shared" si="1"/>
        <v>96.499599627251996</v>
      </c>
      <c r="H22" s="126"/>
      <c r="I22" s="12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25">
        <f t="shared" si="1"/>
        <v>291.46693498267837</v>
      </c>
      <c r="H23" s="126"/>
      <c r="I23" s="12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159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>
        <v>2.83</v>
      </c>
      <c r="E29" s="30">
        <f t="shared" ref="E29:E52" si="2">+$D$27-D29</f>
        <v>97.17</v>
      </c>
      <c r="F29" s="31">
        <f t="shared" ref="F29:F52" si="3">IF(E29&gt;0,IF(E29&lt;K$29,K$29-E29,0),0)</f>
        <v>0</v>
      </c>
      <c r="G29" s="32">
        <f t="shared" ref="G29:G52" si="4">IF(E29&gt;0,IF(E29&lt;=K$29,C29-C28,0),0)</f>
        <v>0</v>
      </c>
      <c r="H29" s="31">
        <f t="shared" ref="H29:H52" si="5">IF(E29&lt;=K$29,G29*(F28+F29)/2,0)</f>
        <v>0</v>
      </c>
      <c r="J29" s="33" t="s">
        <v>15</v>
      </c>
      <c r="K29" s="34">
        <f>LOOKUP("LBKF",B29:E52)</f>
        <v>94.67</v>
      </c>
      <c r="L29" s="35"/>
    </row>
    <row r="30" spans="2:12" ht="16.5" customHeight="1" x14ac:dyDescent="0.25">
      <c r="B30" s="119"/>
      <c r="C30" s="120">
        <v>4</v>
      </c>
      <c r="D30" s="121">
        <v>4.2300000000000004</v>
      </c>
      <c r="E30" s="30">
        <f t="shared" ref="E30:E39" si="6">+$D$27-D30</f>
        <v>95.77</v>
      </c>
      <c r="F30" s="31">
        <f t="shared" ref="F30:F39" si="7">IF(E30&gt;0,IF(E30&lt;K$29,K$29-E30,0),0)</f>
        <v>0</v>
      </c>
      <c r="G30" s="32">
        <f t="shared" ref="G30:G39" si="8">IF(E30&gt;0,IF(E30&lt;=K$29,C30-C29,0),0)</f>
        <v>0</v>
      </c>
      <c r="H30" s="31">
        <f t="shared" ref="H30:H39" si="9">IF(E30&lt;=K$29,G30*(F29+F30)/2,0)</f>
        <v>0</v>
      </c>
      <c r="J30" s="37" t="s">
        <v>71</v>
      </c>
      <c r="K30" s="11">
        <f>SUM(H29:H52)</f>
        <v>6.0490000000000483</v>
      </c>
      <c r="L30" s="35"/>
    </row>
    <row r="31" spans="2:12" ht="16.5" customHeight="1" x14ac:dyDescent="0.25">
      <c r="B31" s="119" t="s">
        <v>2</v>
      </c>
      <c r="C31" s="120">
        <v>5.3</v>
      </c>
      <c r="D31" s="121">
        <v>5.33</v>
      </c>
      <c r="E31" s="30">
        <f t="shared" si="6"/>
        <v>94.67</v>
      </c>
      <c r="F31" s="31">
        <f t="shared" si="7"/>
        <v>0</v>
      </c>
      <c r="G31" s="32">
        <f t="shared" si="8"/>
        <v>1.2999999999999998</v>
      </c>
      <c r="H31" s="31">
        <f t="shared" si="9"/>
        <v>0</v>
      </c>
      <c r="J31" s="37" t="s">
        <v>72</v>
      </c>
      <c r="K31" s="11">
        <f>LOOKUP("RBKF",B29:C52)-LOOKUP("LBKF",B29:C52)</f>
        <v>9.8999999999999986</v>
      </c>
      <c r="L31" s="35"/>
    </row>
    <row r="32" spans="2:12" ht="16.5" customHeight="1" x14ac:dyDescent="0.25">
      <c r="B32" s="119"/>
      <c r="C32" s="120">
        <v>6.2</v>
      </c>
      <c r="D32" s="121">
        <v>6.15</v>
      </c>
      <c r="E32" s="30">
        <f t="shared" si="6"/>
        <v>93.85</v>
      </c>
      <c r="F32" s="31">
        <f t="shared" si="7"/>
        <v>0.82000000000000739</v>
      </c>
      <c r="G32" s="32">
        <f t="shared" si="8"/>
        <v>0.90000000000000036</v>
      </c>
      <c r="H32" s="31">
        <f t="shared" si="9"/>
        <v>0.36900000000000349</v>
      </c>
      <c r="J32" s="37" t="s">
        <v>73</v>
      </c>
      <c r="K32" s="11">
        <f>K30/K31</f>
        <v>0.611010101010106</v>
      </c>
      <c r="L32" s="35"/>
    </row>
    <row r="33" spans="2:13" ht="16.5" customHeight="1" x14ac:dyDescent="0.25">
      <c r="B33" s="119"/>
      <c r="C33" s="120">
        <v>8</v>
      </c>
      <c r="D33" s="121">
        <v>6.23</v>
      </c>
      <c r="E33" s="30">
        <f t="shared" si="6"/>
        <v>93.77</v>
      </c>
      <c r="F33" s="31">
        <f t="shared" si="7"/>
        <v>0.90000000000000568</v>
      </c>
      <c r="G33" s="32">
        <f t="shared" si="8"/>
        <v>1.7999999999999998</v>
      </c>
      <c r="H33" s="31">
        <f t="shared" si="9"/>
        <v>1.5480000000000116</v>
      </c>
      <c r="J33" s="37" t="s">
        <v>74</v>
      </c>
      <c r="K33" s="38">
        <f>K31/K32</f>
        <v>16.202678128616167</v>
      </c>
      <c r="L33" s="35"/>
    </row>
    <row r="34" spans="2:13" ht="16.5" customHeight="1" x14ac:dyDescent="0.25">
      <c r="B34" s="119"/>
      <c r="C34" s="120">
        <v>10</v>
      </c>
      <c r="D34" s="121">
        <v>6.09</v>
      </c>
      <c r="E34" s="30">
        <f t="shared" si="6"/>
        <v>93.91</v>
      </c>
      <c r="F34" s="31">
        <f t="shared" si="7"/>
        <v>0.76000000000000512</v>
      </c>
      <c r="G34" s="32">
        <f t="shared" si="8"/>
        <v>2</v>
      </c>
      <c r="H34" s="31">
        <f t="shared" si="9"/>
        <v>1.6600000000000108</v>
      </c>
      <c r="J34" s="37" t="s">
        <v>75</v>
      </c>
      <c r="K34" s="11">
        <f>MAX(F29:F52)</f>
        <v>0.90000000000000568</v>
      </c>
      <c r="L34" s="35"/>
    </row>
    <row r="35" spans="2:13" ht="16.5" customHeight="1" x14ac:dyDescent="0.25">
      <c r="B35" s="119"/>
      <c r="C35" s="120">
        <v>12.3</v>
      </c>
      <c r="D35" s="121">
        <v>5.98</v>
      </c>
      <c r="E35" s="30">
        <f t="shared" si="6"/>
        <v>94.02</v>
      </c>
      <c r="F35" s="31">
        <f t="shared" si="7"/>
        <v>0.65000000000000568</v>
      </c>
      <c r="G35" s="32">
        <f t="shared" si="8"/>
        <v>2.3000000000000007</v>
      </c>
      <c r="H35" s="31">
        <f t="shared" si="9"/>
        <v>1.6215000000000128</v>
      </c>
      <c r="J35" s="37" t="s">
        <v>76</v>
      </c>
      <c r="K35" s="39">
        <f>K34/K32</f>
        <v>1.4729707389651154</v>
      </c>
      <c r="L35" s="35"/>
    </row>
    <row r="36" spans="2:13" ht="16.5" customHeight="1" x14ac:dyDescent="0.25">
      <c r="B36" s="119"/>
      <c r="C36" s="120">
        <v>14</v>
      </c>
      <c r="D36" s="121">
        <v>5.49</v>
      </c>
      <c r="E36" s="30">
        <f t="shared" si="6"/>
        <v>94.51</v>
      </c>
      <c r="F36" s="31">
        <f t="shared" si="7"/>
        <v>0.15999999999999659</v>
      </c>
      <c r="G36" s="32">
        <f t="shared" si="8"/>
        <v>1.6999999999999993</v>
      </c>
      <c r="H36" s="31">
        <f t="shared" si="9"/>
        <v>0.68850000000000167</v>
      </c>
      <c r="J36" s="40" t="s">
        <v>25</v>
      </c>
      <c r="K36" s="41">
        <v>0.9</v>
      </c>
      <c r="L36" s="35"/>
    </row>
    <row r="37" spans="2:13" ht="16.5" customHeight="1" x14ac:dyDescent="0.25">
      <c r="B37" s="119" t="s">
        <v>3</v>
      </c>
      <c r="C37" s="120">
        <v>15.2</v>
      </c>
      <c r="D37" s="121">
        <v>5.33</v>
      </c>
      <c r="E37" s="30">
        <f t="shared" si="6"/>
        <v>94.67</v>
      </c>
      <c r="F37" s="31">
        <f t="shared" si="7"/>
        <v>0</v>
      </c>
      <c r="G37" s="32">
        <f t="shared" si="8"/>
        <v>1.1999999999999993</v>
      </c>
      <c r="H37" s="31">
        <f t="shared" si="9"/>
        <v>9.5999999999997893E-2</v>
      </c>
      <c r="J37" s="40" t="s">
        <v>77</v>
      </c>
      <c r="K37" s="42">
        <f>+K36/K34</f>
        <v>0.99999999999999367</v>
      </c>
      <c r="L37" s="35"/>
    </row>
    <row r="38" spans="2:13" ht="16.5" customHeight="1" x14ac:dyDescent="0.25">
      <c r="B38" s="119"/>
      <c r="C38" s="120">
        <v>18.5</v>
      </c>
      <c r="D38" s="121">
        <v>5.37</v>
      </c>
      <c r="E38" s="30">
        <f t="shared" si="6"/>
        <v>94.63</v>
      </c>
      <c r="F38" s="31">
        <f t="shared" si="7"/>
        <v>4.0000000000006253E-2</v>
      </c>
      <c r="G38" s="32">
        <f t="shared" si="8"/>
        <v>3.3000000000000007</v>
      </c>
      <c r="H38" s="31">
        <f t="shared" si="9"/>
        <v>6.6000000000010328E-2</v>
      </c>
      <c r="J38" s="43" t="s">
        <v>78</v>
      </c>
      <c r="K38" s="44">
        <v>19.5</v>
      </c>
      <c r="L38" s="35"/>
    </row>
    <row r="39" spans="2:13" ht="16.5" customHeight="1" x14ac:dyDescent="0.25">
      <c r="B39" s="119"/>
      <c r="C39" s="120">
        <v>22</v>
      </c>
      <c r="D39" s="121">
        <v>4.8899999999999997</v>
      </c>
      <c r="E39" s="30">
        <f t="shared" si="6"/>
        <v>95.11</v>
      </c>
      <c r="F39" s="31"/>
      <c r="G39" s="32"/>
      <c r="H39" s="31"/>
      <c r="J39" s="37" t="s">
        <v>79</v>
      </c>
      <c r="K39" s="11">
        <f>K38/K31</f>
        <v>1.9696969696969699</v>
      </c>
      <c r="L39" s="35"/>
    </row>
    <row r="40" spans="2:13" ht="16.5" customHeight="1" x14ac:dyDescent="0.25">
      <c r="B40" s="119"/>
      <c r="C40" s="120">
        <v>30</v>
      </c>
      <c r="D40" s="121">
        <v>2.74</v>
      </c>
      <c r="E40" s="30">
        <f t="shared" si="2"/>
        <v>97.26</v>
      </c>
      <c r="F40" s="31"/>
      <c r="G40" s="32"/>
      <c r="H40" s="31"/>
      <c r="J40" s="37" t="s">
        <v>8</v>
      </c>
      <c r="K40" s="108">
        <f>+'Longitudinal Profile'!$H$9</f>
        <v>3.4999999999999941E-2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4.7E-2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11.122020202020211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0.54387601264213703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23.899259987422013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3.9509439555995738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1.1878252116104253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4.6930308401209944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96.499599627251996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291.46693498267837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119"/>
      <c r="C52" s="120"/>
      <c r="D52" s="121"/>
      <c r="E52" s="30"/>
      <c r="F52" s="31"/>
      <c r="G52" s="32"/>
      <c r="H52" s="31"/>
    </row>
    <row r="53" spans="2:11" ht="16.5" customHeight="1" x14ac:dyDescent="0.25">
      <c r="C53" s="49"/>
      <c r="D53" s="49"/>
      <c r="E53" s="49"/>
      <c r="F53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C2" sqref="C2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2" ht="16.5" customHeight="1" x14ac:dyDescent="0.3">
      <c r="B2" s="50" t="s">
        <v>24</v>
      </c>
      <c r="C2" s="2"/>
      <c r="D2" s="51"/>
      <c r="I2" s="63"/>
    </row>
    <row r="3" spans="2:22" ht="16.5" customHeight="1" x14ac:dyDescent="0.3">
      <c r="B3" s="7" t="s">
        <v>14</v>
      </c>
      <c r="C3" s="64"/>
      <c r="D3" s="65"/>
      <c r="I3" s="54"/>
    </row>
    <row r="4" spans="2:22" ht="16.5" customHeight="1" x14ac:dyDescent="0.3">
      <c r="I4" s="66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0" t="s">
        <v>12</v>
      </c>
      <c r="C6" s="71">
        <f>C15</f>
        <v>0</v>
      </c>
      <c r="D6" s="72">
        <v>95.6</v>
      </c>
      <c r="F6" s="181" t="s">
        <v>28</v>
      </c>
      <c r="G6" s="182"/>
      <c r="H6" s="73">
        <v>193</v>
      </c>
      <c r="I6" s="69"/>
      <c r="J6" s="180"/>
      <c r="K6" s="180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>
        <v>212</v>
      </c>
      <c r="D7" s="72">
        <v>88.18</v>
      </c>
      <c r="F7" s="75" t="s">
        <v>29</v>
      </c>
      <c r="G7" s="76"/>
      <c r="H7" s="39">
        <f>C7-C6</f>
        <v>212</v>
      </c>
      <c r="I7" s="66"/>
      <c r="J7" s="179" t="s">
        <v>84</v>
      </c>
      <c r="K7" s="179"/>
      <c r="L7" s="41">
        <v>14</v>
      </c>
      <c r="M7" s="41">
        <v>16.5</v>
      </c>
      <c r="N7" s="41">
        <v>18</v>
      </c>
      <c r="O7" s="41">
        <v>11.542</v>
      </c>
      <c r="P7" s="41">
        <v>42</v>
      </c>
      <c r="Q7" s="41"/>
      <c r="R7" s="41"/>
      <c r="S7" s="41"/>
      <c r="T7" s="14">
        <f>MIN(L7:S7)</f>
        <v>11.542</v>
      </c>
      <c r="U7" s="14">
        <f>MEDIAN(L7:S7)</f>
        <v>16.5</v>
      </c>
      <c r="V7" s="14">
        <f>MAX(L7:S7)</f>
        <v>42</v>
      </c>
    </row>
    <row r="8" spans="2:22" ht="16.5" customHeight="1" x14ac:dyDescent="0.3">
      <c r="B8" s="77"/>
      <c r="C8" s="78" t="s">
        <v>89</v>
      </c>
      <c r="D8" s="103">
        <v>100</v>
      </c>
      <c r="F8" s="75" t="s">
        <v>30</v>
      </c>
      <c r="G8" s="76"/>
      <c r="H8" s="31">
        <f>D6-D7</f>
        <v>7.4199999999999875</v>
      </c>
      <c r="I8" s="52"/>
      <c r="J8" s="59" t="s">
        <v>83</v>
      </c>
      <c r="K8" s="59"/>
      <c r="L8" s="41">
        <v>18</v>
      </c>
      <c r="M8" s="41">
        <v>14.1</v>
      </c>
      <c r="N8" s="41">
        <v>10</v>
      </c>
      <c r="O8" s="41">
        <v>22.8</v>
      </c>
      <c r="P8" s="41">
        <v>10.5</v>
      </c>
      <c r="Q8" s="41">
        <v>11.5</v>
      </c>
      <c r="R8" s="41">
        <v>10</v>
      </c>
      <c r="S8" s="41"/>
      <c r="T8" s="14">
        <f t="shared" ref="T8:T11" si="0">MIN(L8:S8)</f>
        <v>10</v>
      </c>
      <c r="U8" s="14">
        <f t="shared" ref="U8:U11" si="1">MEDIAN(L8:S8)</f>
        <v>11.5</v>
      </c>
      <c r="V8" s="14">
        <f t="shared" ref="V8:V11" si="2">MAX(L8:S8)</f>
        <v>22.8</v>
      </c>
    </row>
    <row r="9" spans="2:22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3.4999999999999941E-2</v>
      </c>
      <c r="I9" s="53"/>
      <c r="J9" s="59" t="s">
        <v>22</v>
      </c>
      <c r="K9" s="59"/>
      <c r="L9" s="41">
        <v>42.5</v>
      </c>
      <c r="M9" s="41">
        <v>6.5</v>
      </c>
      <c r="N9" s="41">
        <v>47.3</v>
      </c>
      <c r="O9" s="41">
        <v>7.7</v>
      </c>
      <c r="P9" s="41">
        <v>24</v>
      </c>
      <c r="Q9" s="41">
        <v>24</v>
      </c>
      <c r="R9" s="41"/>
      <c r="S9" s="41"/>
      <c r="T9" s="14">
        <f t="shared" si="0"/>
        <v>6.5</v>
      </c>
      <c r="U9" s="14">
        <f t="shared" si="1"/>
        <v>24</v>
      </c>
      <c r="V9" s="14">
        <f t="shared" si="2"/>
        <v>47.3</v>
      </c>
    </row>
    <row r="10" spans="2:22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H8/H6</f>
        <v>3.8445595854922215E-2</v>
      </c>
      <c r="I10" s="80"/>
      <c r="J10" s="122" t="s">
        <v>85</v>
      </c>
      <c r="K10" s="81"/>
      <c r="L10" s="82">
        <v>1.7100000000000001E-2</v>
      </c>
      <c r="M10" s="82">
        <v>7.5800000000000006E-2</v>
      </c>
      <c r="N10" s="82">
        <v>4.2200000000000001E-2</v>
      </c>
      <c r="O10" s="82">
        <v>3.4799999999999998E-2</v>
      </c>
      <c r="P10" s="82">
        <v>2.2599999999999999E-2</v>
      </c>
      <c r="Q10" s="82"/>
      <c r="R10" s="82"/>
      <c r="S10" s="82"/>
      <c r="T10" s="61">
        <f t="shared" si="0"/>
        <v>1.7100000000000001E-2</v>
      </c>
      <c r="U10" s="61">
        <f t="shared" si="1"/>
        <v>3.4799999999999998E-2</v>
      </c>
      <c r="V10" s="61">
        <f t="shared" si="2"/>
        <v>7.5800000000000006E-2</v>
      </c>
    </row>
    <row r="11" spans="2:22" ht="16.5" customHeight="1" x14ac:dyDescent="0.3">
      <c r="B11" s="2"/>
      <c r="C11" s="49"/>
      <c r="D11" s="49"/>
      <c r="F11" s="176" t="s">
        <v>33</v>
      </c>
      <c r="G11" s="177"/>
      <c r="H11" s="31">
        <f>H7/H6</f>
        <v>1.0984455958549222</v>
      </c>
      <c r="I11" s="80"/>
      <c r="J11" s="123" t="s">
        <v>108</v>
      </c>
      <c r="K11" s="81"/>
      <c r="L11" s="124">
        <v>0.64</v>
      </c>
      <c r="M11" s="124">
        <v>1.1399999999999999</v>
      </c>
      <c r="N11" s="124">
        <v>0.42</v>
      </c>
      <c r="O11" s="124">
        <v>0.63</v>
      </c>
      <c r="P11" s="124"/>
      <c r="Q11" s="124"/>
      <c r="R11" s="124"/>
      <c r="S11" s="124"/>
      <c r="T11" s="42">
        <f t="shared" si="0"/>
        <v>0.42</v>
      </c>
      <c r="U11" s="42">
        <f t="shared" si="1"/>
        <v>0.63500000000000001</v>
      </c>
      <c r="V11" s="42">
        <f t="shared" si="2"/>
        <v>1.1399999999999999</v>
      </c>
    </row>
    <row r="12" spans="2:22" ht="16.5" customHeight="1" x14ac:dyDescent="0.3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3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5" t="s">
        <v>106</v>
      </c>
      <c r="C15" s="29">
        <v>0</v>
      </c>
      <c r="D15" s="36">
        <v>4.5999999999999996</v>
      </c>
      <c r="E15" s="30">
        <f>+$D$8-D15</f>
        <v>95.4</v>
      </c>
      <c r="F15" s="36">
        <v>4.4000000000000004</v>
      </c>
      <c r="G15" s="30">
        <f>+$D$8-F15</f>
        <v>95.6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2" ht="16.5" customHeight="1" x14ac:dyDescent="0.3">
      <c r="B16" s="55" t="s">
        <v>107</v>
      </c>
      <c r="C16" s="29">
        <v>5</v>
      </c>
      <c r="D16" s="36">
        <v>5.44</v>
      </c>
      <c r="E16" s="30">
        <f t="shared" ref="E16:E29" si="3">+$D$8-D16</f>
        <v>94.56</v>
      </c>
      <c r="F16" s="36">
        <v>5.04</v>
      </c>
      <c r="G16" s="30">
        <f t="shared" ref="G16:G29" si="4">+$D$8-F16</f>
        <v>94.96</v>
      </c>
      <c r="H16" s="36"/>
      <c r="I16" s="30"/>
      <c r="J16" s="36"/>
      <c r="K16" s="30"/>
      <c r="L16" s="11">
        <f t="shared" ref="L16:L29" si="5">C16-C15</f>
        <v>5</v>
      </c>
      <c r="M16" s="30">
        <f t="shared" ref="M16:M29" si="6">-(G16-G15)</f>
        <v>0.64000000000000057</v>
      </c>
      <c r="N16" s="86">
        <f>M16/L16</f>
        <v>0.12800000000000011</v>
      </c>
      <c r="O16" s="87"/>
      <c r="P16" s="87"/>
    </row>
    <row r="17" spans="2:16" ht="16.5" customHeight="1" x14ac:dyDescent="0.3">
      <c r="B17" s="55" t="s">
        <v>105</v>
      </c>
      <c r="C17" s="29">
        <v>12</v>
      </c>
      <c r="D17" s="36">
        <v>5.83</v>
      </c>
      <c r="E17" s="30">
        <f t="shared" si="3"/>
        <v>94.17</v>
      </c>
      <c r="F17" s="36">
        <v>5.04</v>
      </c>
      <c r="G17" s="30">
        <f t="shared" si="4"/>
        <v>94.96</v>
      </c>
      <c r="H17" s="36"/>
      <c r="I17" s="30"/>
      <c r="J17" s="36"/>
      <c r="K17" s="30"/>
      <c r="L17" s="11">
        <f t="shared" si="5"/>
        <v>7</v>
      </c>
      <c r="M17" s="30">
        <f t="shared" si="6"/>
        <v>0</v>
      </c>
      <c r="N17" s="86">
        <f t="shared" ref="N17:N27" si="7">M17/L17</f>
        <v>0</v>
      </c>
      <c r="O17" s="87"/>
      <c r="P17" s="87"/>
    </row>
    <row r="18" spans="2:16" ht="16.5" customHeight="1" x14ac:dyDescent="0.3">
      <c r="B18" s="55" t="s">
        <v>92</v>
      </c>
      <c r="C18" s="29">
        <v>23</v>
      </c>
      <c r="D18" s="36">
        <v>5.41</v>
      </c>
      <c r="E18" s="30">
        <f t="shared" si="3"/>
        <v>94.59</v>
      </c>
      <c r="F18" s="36">
        <v>5.1100000000000003</v>
      </c>
      <c r="G18" s="30">
        <f t="shared" si="4"/>
        <v>94.89</v>
      </c>
      <c r="H18" s="36"/>
      <c r="I18" s="30"/>
      <c r="J18" s="36"/>
      <c r="K18" s="30"/>
      <c r="L18" s="11">
        <f t="shared" si="5"/>
        <v>11</v>
      </c>
      <c r="M18" s="30">
        <f t="shared" si="6"/>
        <v>6.9999999999993179E-2</v>
      </c>
      <c r="N18" s="86">
        <f t="shared" si="7"/>
        <v>6.3636363636357437E-3</v>
      </c>
      <c r="O18" s="87"/>
      <c r="P18" s="87"/>
    </row>
    <row r="19" spans="2:16" ht="16.5" customHeight="1" x14ac:dyDescent="0.3">
      <c r="B19" s="55" t="s">
        <v>106</v>
      </c>
      <c r="C19" s="29">
        <v>37</v>
      </c>
      <c r="D19" s="36">
        <v>5.55</v>
      </c>
      <c r="E19" s="30">
        <f t="shared" si="3"/>
        <v>94.45</v>
      </c>
      <c r="F19" s="36">
        <v>5.35</v>
      </c>
      <c r="G19" s="30">
        <f t="shared" si="4"/>
        <v>94.65</v>
      </c>
      <c r="H19" s="36"/>
      <c r="I19" s="30"/>
      <c r="J19" s="36"/>
      <c r="K19" s="30"/>
      <c r="L19" s="11">
        <f t="shared" si="5"/>
        <v>14</v>
      </c>
      <c r="M19" s="30">
        <f t="shared" si="6"/>
        <v>0.23999999999999488</v>
      </c>
      <c r="N19" s="86">
        <f t="shared" si="7"/>
        <v>1.7142857142856776E-2</v>
      </c>
      <c r="O19" s="87"/>
      <c r="P19" s="87"/>
    </row>
    <row r="20" spans="2:16" ht="16.5" customHeight="1" x14ac:dyDescent="0.3">
      <c r="B20" s="55" t="s">
        <v>107</v>
      </c>
      <c r="C20" s="29">
        <v>37.700000000000003</v>
      </c>
      <c r="D20" s="36">
        <v>6.22</v>
      </c>
      <c r="E20" s="30">
        <f t="shared" si="3"/>
        <v>93.78</v>
      </c>
      <c r="F20" s="36">
        <v>5.82</v>
      </c>
      <c r="G20" s="30">
        <f t="shared" si="4"/>
        <v>94.18</v>
      </c>
      <c r="H20" s="36"/>
      <c r="I20" s="30"/>
      <c r="J20" s="36"/>
      <c r="K20" s="30"/>
      <c r="L20" s="11">
        <f t="shared" si="5"/>
        <v>0.70000000000000284</v>
      </c>
      <c r="M20" s="30">
        <f t="shared" si="6"/>
        <v>0.46999999999999886</v>
      </c>
      <c r="N20" s="86">
        <f t="shared" si="7"/>
        <v>0.67142857142856704</v>
      </c>
      <c r="O20" s="87"/>
      <c r="P20" s="87"/>
    </row>
    <row r="21" spans="2:16" ht="16.5" customHeight="1" x14ac:dyDescent="0.3">
      <c r="B21" s="55" t="s">
        <v>105</v>
      </c>
      <c r="C21" s="29">
        <v>39.5</v>
      </c>
      <c r="D21" s="36">
        <v>6.49</v>
      </c>
      <c r="E21" s="30">
        <f t="shared" si="3"/>
        <v>93.51</v>
      </c>
      <c r="F21" s="36">
        <v>5.89</v>
      </c>
      <c r="G21" s="30">
        <f t="shared" si="4"/>
        <v>94.11</v>
      </c>
      <c r="H21" s="36"/>
      <c r="I21" s="30"/>
      <c r="J21" s="36"/>
      <c r="K21" s="30"/>
      <c r="L21" s="11">
        <f t="shared" si="5"/>
        <v>1.7999999999999972</v>
      </c>
      <c r="M21" s="30">
        <f t="shared" si="6"/>
        <v>7.000000000000739E-2</v>
      </c>
      <c r="N21" s="86">
        <f t="shared" si="7"/>
        <v>3.8888888888893053E-2</v>
      </c>
      <c r="O21" s="87"/>
      <c r="P21" s="87"/>
    </row>
    <row r="22" spans="2:16" ht="16.5" customHeight="1" x14ac:dyDescent="0.3">
      <c r="B22" s="55" t="s">
        <v>106</v>
      </c>
      <c r="C22" s="29">
        <v>41</v>
      </c>
      <c r="D22" s="36">
        <v>6.28</v>
      </c>
      <c r="E22" s="30">
        <f t="shared" si="3"/>
        <v>93.72</v>
      </c>
      <c r="F22" s="36">
        <v>5.98</v>
      </c>
      <c r="G22" s="30">
        <f t="shared" si="4"/>
        <v>94.02</v>
      </c>
      <c r="H22" s="36"/>
      <c r="I22" s="30"/>
      <c r="J22" s="36"/>
      <c r="K22" s="30"/>
      <c r="L22" s="11">
        <f t="shared" si="5"/>
        <v>1.5</v>
      </c>
      <c r="M22" s="30">
        <f t="shared" si="6"/>
        <v>9.0000000000003411E-2</v>
      </c>
      <c r="N22" s="86">
        <f t="shared" si="7"/>
        <v>6.0000000000002274E-2</v>
      </c>
      <c r="O22" s="87"/>
      <c r="P22" s="87"/>
    </row>
    <row r="23" spans="2:16" ht="16.5" customHeight="1" x14ac:dyDescent="0.3">
      <c r="B23" s="55" t="s">
        <v>107</v>
      </c>
      <c r="C23" s="29">
        <v>44.5</v>
      </c>
      <c r="D23" s="36">
        <v>6.79</v>
      </c>
      <c r="E23" s="30">
        <f t="shared" si="3"/>
        <v>93.21</v>
      </c>
      <c r="F23" s="36">
        <v>6.49</v>
      </c>
      <c r="G23" s="30">
        <f t="shared" si="4"/>
        <v>93.51</v>
      </c>
      <c r="H23" s="36"/>
      <c r="I23" s="30"/>
      <c r="J23" s="36"/>
      <c r="K23" s="30"/>
      <c r="L23" s="11">
        <f>C23-C22</f>
        <v>3.5</v>
      </c>
      <c r="M23" s="30">
        <f t="shared" si="6"/>
        <v>0.50999999999999091</v>
      </c>
      <c r="N23" s="86">
        <f t="shared" si="7"/>
        <v>0.1457142857142831</v>
      </c>
      <c r="O23" s="87"/>
      <c r="P23" s="87"/>
    </row>
    <row r="24" spans="2:16" ht="16.5" customHeight="1" x14ac:dyDescent="0.3">
      <c r="B24" s="55" t="s">
        <v>105</v>
      </c>
      <c r="C24" s="29">
        <v>54.5</v>
      </c>
      <c r="D24" s="36">
        <v>7.24</v>
      </c>
      <c r="E24" s="30">
        <f t="shared" si="3"/>
        <v>92.76</v>
      </c>
      <c r="F24" s="36">
        <v>6.64</v>
      </c>
      <c r="G24" s="30">
        <v>93.43</v>
      </c>
      <c r="H24" s="36"/>
      <c r="I24" s="30"/>
      <c r="J24" s="36"/>
      <c r="K24" s="30"/>
      <c r="L24" s="11">
        <f t="shared" si="5"/>
        <v>10</v>
      </c>
      <c r="M24" s="30">
        <f t="shared" si="6"/>
        <v>7.9999999999998295E-2</v>
      </c>
      <c r="N24" s="86">
        <f t="shared" si="7"/>
        <v>7.9999999999998302E-3</v>
      </c>
      <c r="O24" s="87"/>
      <c r="P24" s="87"/>
    </row>
    <row r="25" spans="2:16" ht="16.5" customHeight="1" x14ac:dyDescent="0.3">
      <c r="B25" s="55" t="s">
        <v>106</v>
      </c>
      <c r="C25" s="29">
        <v>58.6</v>
      </c>
      <c r="D25" s="36">
        <v>6.77</v>
      </c>
      <c r="E25" s="30">
        <f t="shared" si="3"/>
        <v>93.23</v>
      </c>
      <c r="F25" s="36">
        <v>6.57</v>
      </c>
      <c r="G25" s="30">
        <f t="shared" si="4"/>
        <v>93.43</v>
      </c>
      <c r="H25" s="36"/>
      <c r="I25" s="30"/>
      <c r="J25" s="36"/>
      <c r="K25" s="30"/>
      <c r="L25" s="11">
        <f t="shared" si="5"/>
        <v>4.1000000000000014</v>
      </c>
      <c r="M25" s="30">
        <f t="shared" si="6"/>
        <v>0</v>
      </c>
      <c r="N25" s="86">
        <f t="shared" si="7"/>
        <v>0</v>
      </c>
      <c r="O25" s="87"/>
      <c r="P25" s="87"/>
    </row>
    <row r="26" spans="2:16" ht="16.5" customHeight="1" x14ac:dyDescent="0.3">
      <c r="B26" s="55" t="s">
        <v>107</v>
      </c>
      <c r="C26" s="29">
        <v>59</v>
      </c>
      <c r="D26" s="36">
        <v>7.39</v>
      </c>
      <c r="E26" s="30">
        <f t="shared" si="3"/>
        <v>92.61</v>
      </c>
      <c r="F26" s="36">
        <v>6.99</v>
      </c>
      <c r="G26" s="30">
        <f t="shared" si="4"/>
        <v>93.01</v>
      </c>
      <c r="H26" s="36"/>
      <c r="I26" s="30"/>
      <c r="J26" s="36"/>
      <c r="K26" s="30"/>
      <c r="L26" s="11">
        <f t="shared" si="5"/>
        <v>0.39999999999999858</v>
      </c>
      <c r="M26" s="30">
        <f t="shared" si="6"/>
        <v>0.42000000000000171</v>
      </c>
      <c r="N26" s="86">
        <f t="shared" si="7"/>
        <v>1.050000000000008</v>
      </c>
      <c r="O26" s="87"/>
      <c r="P26" s="87"/>
    </row>
    <row r="27" spans="2:16" ht="16.5" customHeight="1" x14ac:dyDescent="0.3">
      <c r="B27" s="55" t="s">
        <v>105</v>
      </c>
      <c r="C27" s="29">
        <v>61</v>
      </c>
      <c r="D27" s="36">
        <v>7.54</v>
      </c>
      <c r="E27" s="30">
        <f t="shared" si="3"/>
        <v>92.46</v>
      </c>
      <c r="F27" s="36">
        <v>6.99</v>
      </c>
      <c r="G27" s="30">
        <f t="shared" si="4"/>
        <v>93.01</v>
      </c>
      <c r="H27" s="36"/>
      <c r="I27" s="30"/>
      <c r="J27" s="36"/>
      <c r="K27" s="30"/>
      <c r="L27" s="11">
        <f t="shared" si="5"/>
        <v>2</v>
      </c>
      <c r="M27" s="30">
        <f t="shared" si="6"/>
        <v>0</v>
      </c>
      <c r="N27" s="86">
        <f t="shared" si="7"/>
        <v>0</v>
      </c>
      <c r="O27" s="87"/>
      <c r="P27" s="87"/>
    </row>
    <row r="28" spans="2:16" ht="16.5" customHeight="1" x14ac:dyDescent="0.3">
      <c r="B28" s="55" t="s">
        <v>92</v>
      </c>
      <c r="C28" s="29">
        <v>69</v>
      </c>
      <c r="D28" s="36">
        <v>7.2</v>
      </c>
      <c r="E28" s="30">
        <f t="shared" si="3"/>
        <v>92.8</v>
      </c>
      <c r="F28" s="36">
        <v>7</v>
      </c>
      <c r="G28" s="30">
        <f t="shared" si="4"/>
        <v>93</v>
      </c>
      <c r="H28" s="36"/>
      <c r="I28" s="30"/>
      <c r="J28" s="36"/>
      <c r="K28" s="30"/>
      <c r="L28" s="11">
        <f t="shared" si="5"/>
        <v>8</v>
      </c>
      <c r="M28" s="30">
        <f t="shared" si="6"/>
        <v>1.0000000000005116E-2</v>
      </c>
      <c r="N28" s="86">
        <f t="shared" ref="N28:N29" si="8">M28/L28</f>
        <v>1.2500000000006395E-3</v>
      </c>
      <c r="O28" s="87"/>
      <c r="P28" s="87"/>
    </row>
    <row r="29" spans="2:16" ht="16.5" customHeight="1" x14ac:dyDescent="0.3">
      <c r="B29" s="55" t="s">
        <v>104</v>
      </c>
      <c r="C29" s="29">
        <v>85.5</v>
      </c>
      <c r="D29" s="36">
        <v>8.4499999999999993</v>
      </c>
      <c r="E29" s="30">
        <f t="shared" si="3"/>
        <v>91.55</v>
      </c>
      <c r="F29" s="36">
        <v>8.25</v>
      </c>
      <c r="G29" s="30">
        <f t="shared" si="4"/>
        <v>91.75</v>
      </c>
      <c r="H29" s="36"/>
      <c r="I29" s="30"/>
      <c r="J29" s="36"/>
      <c r="K29" s="30"/>
      <c r="L29" s="11">
        <f t="shared" si="5"/>
        <v>16.5</v>
      </c>
      <c r="M29" s="30">
        <f t="shared" si="6"/>
        <v>1.25</v>
      </c>
      <c r="N29" s="86">
        <f t="shared" si="8"/>
        <v>7.575757575757576E-2</v>
      </c>
      <c r="O29" s="87"/>
      <c r="P29" s="87"/>
    </row>
    <row r="30" spans="2:16" ht="16.5" customHeight="1" x14ac:dyDescent="0.3">
      <c r="B30" s="55" t="s">
        <v>105</v>
      </c>
      <c r="C30" s="29">
        <v>94</v>
      </c>
      <c r="D30" s="36">
        <v>8.49</v>
      </c>
      <c r="E30" s="30">
        <f t="shared" ref="E30:E41" si="9">+$D$8-D30</f>
        <v>91.51</v>
      </c>
      <c r="F30" s="36">
        <v>8.2899999999999991</v>
      </c>
      <c r="G30" s="30">
        <f t="shared" ref="G30:G41" si="10">+$D$8-F30</f>
        <v>91.710000000000008</v>
      </c>
      <c r="H30" s="36"/>
      <c r="I30" s="30"/>
      <c r="J30" s="36"/>
      <c r="K30" s="30"/>
      <c r="L30" s="11">
        <f t="shared" ref="L30" si="11">C30-C29</f>
        <v>8.5</v>
      </c>
      <c r="M30" s="30">
        <f t="shared" ref="M30" si="12">-(G30-G29)</f>
        <v>3.9999999999992042E-2</v>
      </c>
      <c r="N30" s="86">
        <f t="shared" ref="N30" si="13">M30/L30</f>
        <v>4.7058823529402402E-3</v>
      </c>
      <c r="O30" s="87"/>
      <c r="P30" s="87"/>
    </row>
    <row r="31" spans="2:16" ht="16.5" customHeight="1" x14ac:dyDescent="0.3">
      <c r="B31" s="55" t="s">
        <v>106</v>
      </c>
      <c r="C31" s="29">
        <v>108.3</v>
      </c>
      <c r="D31" s="36">
        <v>8.7200000000000006</v>
      </c>
      <c r="E31" s="30">
        <f t="shared" si="9"/>
        <v>91.28</v>
      </c>
      <c r="F31" s="36">
        <v>8.42</v>
      </c>
      <c r="G31" s="30">
        <f t="shared" si="10"/>
        <v>91.58</v>
      </c>
      <c r="H31" s="36"/>
      <c r="I31" s="30"/>
      <c r="J31" s="36"/>
      <c r="K31" s="30"/>
      <c r="L31" s="11">
        <f t="shared" ref="L31" si="14">C31-C30</f>
        <v>14.299999999999997</v>
      </c>
      <c r="M31" s="30">
        <f t="shared" ref="M31" si="15">-(G31-G30)</f>
        <v>0.13000000000000966</v>
      </c>
      <c r="N31" s="86">
        <f t="shared" ref="N31" si="16">M31/L31</f>
        <v>9.0909090909097687E-3</v>
      </c>
      <c r="O31" s="87"/>
      <c r="P31" s="87"/>
    </row>
    <row r="32" spans="2:16" ht="16.5" customHeight="1" x14ac:dyDescent="0.3">
      <c r="B32" s="55" t="s">
        <v>107</v>
      </c>
      <c r="C32" s="29">
        <v>109.5</v>
      </c>
      <c r="D32" s="36">
        <v>9.4499999999999993</v>
      </c>
      <c r="E32" s="30">
        <f t="shared" si="9"/>
        <v>90.55</v>
      </c>
      <c r="F32" s="36">
        <v>9.0500000000000007</v>
      </c>
      <c r="G32" s="30">
        <f t="shared" si="10"/>
        <v>90.95</v>
      </c>
      <c r="H32" s="36"/>
      <c r="I32" s="30"/>
      <c r="J32" s="36"/>
      <c r="K32" s="30"/>
      <c r="L32" s="11">
        <f t="shared" ref="L32:L41" si="17">C32-C31</f>
        <v>1.2000000000000028</v>
      </c>
      <c r="M32" s="30">
        <f t="shared" ref="M32:M41" si="18">-(G32-G31)</f>
        <v>0.62999999999999545</v>
      </c>
      <c r="N32" s="86">
        <f t="shared" ref="N32:N41" si="19">M32/L32</f>
        <v>0.52499999999999492</v>
      </c>
      <c r="O32" s="87"/>
      <c r="P32" s="87"/>
    </row>
    <row r="33" spans="2:16" ht="16.5" customHeight="1" x14ac:dyDescent="0.3">
      <c r="B33" s="55" t="s">
        <v>105</v>
      </c>
      <c r="C33" s="29">
        <v>116</v>
      </c>
      <c r="D33" s="36">
        <v>9.64</v>
      </c>
      <c r="E33" s="30">
        <f t="shared" si="9"/>
        <v>90.36</v>
      </c>
      <c r="F33" s="36">
        <v>9.0399999999999991</v>
      </c>
      <c r="G33" s="30">
        <f t="shared" si="10"/>
        <v>90.960000000000008</v>
      </c>
      <c r="H33" s="36"/>
      <c r="I33" s="30"/>
      <c r="J33" s="36"/>
      <c r="K33" s="30"/>
      <c r="L33" s="11">
        <f t="shared" si="17"/>
        <v>6.5</v>
      </c>
      <c r="M33" s="30">
        <f t="shared" si="18"/>
        <v>-1.0000000000005116E-2</v>
      </c>
      <c r="N33" s="86">
        <f t="shared" si="19"/>
        <v>-1.5384615384623256E-3</v>
      </c>
      <c r="O33" s="87"/>
      <c r="P33" s="87"/>
    </row>
    <row r="34" spans="2:16" ht="16.5" customHeight="1" x14ac:dyDescent="0.3">
      <c r="B34" s="55" t="s">
        <v>92</v>
      </c>
      <c r="C34" s="29">
        <v>120</v>
      </c>
      <c r="D34" s="36">
        <v>9.3800000000000008</v>
      </c>
      <c r="E34" s="30">
        <f t="shared" si="9"/>
        <v>90.62</v>
      </c>
      <c r="F34" s="36">
        <v>9.18</v>
      </c>
      <c r="G34" s="30">
        <f t="shared" si="10"/>
        <v>90.82</v>
      </c>
      <c r="H34" s="36"/>
      <c r="I34" s="30"/>
      <c r="J34" s="36"/>
      <c r="K34" s="30"/>
      <c r="L34" s="11">
        <f t="shared" si="17"/>
        <v>4</v>
      </c>
      <c r="M34" s="30">
        <f t="shared" si="18"/>
        <v>0.14000000000001478</v>
      </c>
      <c r="N34" s="86">
        <f t="shared" si="19"/>
        <v>3.5000000000003695E-2</v>
      </c>
      <c r="O34" s="87"/>
      <c r="P34" s="87"/>
    </row>
    <row r="35" spans="2:16" ht="16.5" customHeight="1" x14ac:dyDescent="0.3">
      <c r="B35" s="55" t="s">
        <v>104</v>
      </c>
      <c r="C35" s="29">
        <v>138</v>
      </c>
      <c r="D35" s="36">
        <v>10.14</v>
      </c>
      <c r="E35" s="30">
        <f t="shared" si="9"/>
        <v>89.86</v>
      </c>
      <c r="F35" s="36">
        <v>9.9400000000000013</v>
      </c>
      <c r="G35" s="30">
        <f t="shared" si="10"/>
        <v>90.06</v>
      </c>
      <c r="H35" s="36"/>
      <c r="I35" s="30"/>
      <c r="J35" s="36"/>
      <c r="K35" s="30"/>
      <c r="L35" s="11">
        <f t="shared" si="17"/>
        <v>18</v>
      </c>
      <c r="M35" s="30">
        <f t="shared" si="18"/>
        <v>0.75999999999999091</v>
      </c>
      <c r="N35" s="86">
        <f t="shared" si="19"/>
        <v>4.2222222222221717E-2</v>
      </c>
      <c r="O35" s="87"/>
      <c r="P35" s="87"/>
    </row>
    <row r="36" spans="2:16" ht="16.5" customHeight="1" x14ac:dyDescent="0.3">
      <c r="B36" s="55" t="s">
        <v>105</v>
      </c>
      <c r="C36" s="29">
        <v>140</v>
      </c>
      <c r="D36" s="36">
        <v>10.55</v>
      </c>
      <c r="E36" s="30">
        <f t="shared" si="9"/>
        <v>89.45</v>
      </c>
      <c r="F36" s="36">
        <v>9.9499999999999993</v>
      </c>
      <c r="G36" s="30">
        <f t="shared" si="10"/>
        <v>90.05</v>
      </c>
      <c r="H36" s="36"/>
      <c r="I36" s="30"/>
      <c r="J36" s="36"/>
      <c r="K36" s="30"/>
      <c r="L36" s="11">
        <f t="shared" si="17"/>
        <v>2</v>
      </c>
      <c r="M36" s="30">
        <f t="shared" si="18"/>
        <v>1.0000000000005116E-2</v>
      </c>
      <c r="N36" s="86">
        <f t="shared" si="19"/>
        <v>5.000000000002558E-3</v>
      </c>
      <c r="O36" s="87"/>
      <c r="P36" s="87"/>
    </row>
    <row r="37" spans="2:16" ht="16.5" customHeight="1" x14ac:dyDescent="0.3">
      <c r="B37" s="88" t="s">
        <v>92</v>
      </c>
      <c r="C37" s="89">
        <v>149.5</v>
      </c>
      <c r="D37" s="90">
        <v>10.18</v>
      </c>
      <c r="E37" s="30">
        <f t="shared" si="9"/>
        <v>89.82</v>
      </c>
      <c r="F37" s="36">
        <v>9.98</v>
      </c>
      <c r="G37" s="30">
        <f t="shared" si="10"/>
        <v>90.02</v>
      </c>
      <c r="H37" s="36"/>
      <c r="I37" s="30"/>
      <c r="J37" s="36"/>
      <c r="K37" s="30"/>
      <c r="L37" s="11">
        <f t="shared" si="17"/>
        <v>9.5</v>
      </c>
      <c r="M37" s="30">
        <f t="shared" si="18"/>
        <v>3.0000000000001137E-2</v>
      </c>
      <c r="N37" s="86">
        <f t="shared" si="19"/>
        <v>3.1578947368422249E-3</v>
      </c>
      <c r="O37" s="87"/>
      <c r="P37" s="87"/>
    </row>
    <row r="38" spans="2:16" ht="16.5" customHeight="1" x14ac:dyDescent="0.3">
      <c r="B38" s="55" t="s">
        <v>104</v>
      </c>
      <c r="C38" s="29">
        <v>160</v>
      </c>
      <c r="D38" s="36">
        <v>10.54</v>
      </c>
      <c r="E38" s="30">
        <f t="shared" si="9"/>
        <v>89.460000000000008</v>
      </c>
      <c r="F38" s="36">
        <v>10.24</v>
      </c>
      <c r="G38" s="30">
        <f t="shared" si="10"/>
        <v>89.76</v>
      </c>
      <c r="H38" s="36"/>
      <c r="I38" s="30"/>
      <c r="J38" s="36"/>
      <c r="K38" s="30"/>
      <c r="L38" s="11">
        <f t="shared" si="17"/>
        <v>10.5</v>
      </c>
      <c r="M38" s="30">
        <f t="shared" si="18"/>
        <v>0.25999999999999091</v>
      </c>
      <c r="N38" s="86">
        <f t="shared" si="19"/>
        <v>2.4761904761903895E-2</v>
      </c>
      <c r="O38" s="87"/>
      <c r="P38" s="87"/>
    </row>
    <row r="39" spans="2:16" ht="16.5" customHeight="1" x14ac:dyDescent="0.3">
      <c r="B39" s="55" t="s">
        <v>105</v>
      </c>
      <c r="C39" s="29">
        <v>164</v>
      </c>
      <c r="D39" s="36">
        <v>10.98</v>
      </c>
      <c r="E39" s="30">
        <f t="shared" si="9"/>
        <v>89.02</v>
      </c>
      <c r="F39" s="36">
        <v>10.280000000000001</v>
      </c>
      <c r="G39" s="30">
        <f t="shared" si="10"/>
        <v>89.72</v>
      </c>
      <c r="H39" s="36"/>
      <c r="I39" s="30"/>
      <c r="J39" s="36"/>
      <c r="K39" s="30"/>
      <c r="L39" s="11">
        <f t="shared" si="17"/>
        <v>4</v>
      </c>
      <c r="M39" s="30">
        <f t="shared" si="18"/>
        <v>4.0000000000006253E-2</v>
      </c>
      <c r="N39" s="86">
        <f t="shared" si="19"/>
        <v>1.0000000000001563E-2</v>
      </c>
      <c r="O39" s="87"/>
      <c r="P39" s="87"/>
    </row>
    <row r="40" spans="2:16" ht="16.5" customHeight="1" x14ac:dyDescent="0.3">
      <c r="B40" s="55" t="s">
        <v>92</v>
      </c>
      <c r="C40" s="29">
        <v>170</v>
      </c>
      <c r="D40" s="36">
        <v>10.46</v>
      </c>
      <c r="E40" s="30">
        <f t="shared" si="9"/>
        <v>89.539999999999992</v>
      </c>
      <c r="F40" s="36">
        <v>10.36</v>
      </c>
      <c r="G40" s="30">
        <f t="shared" si="10"/>
        <v>89.64</v>
      </c>
      <c r="H40" s="36"/>
      <c r="I40" s="30"/>
      <c r="J40" s="36"/>
      <c r="K40" s="30"/>
      <c r="L40" s="11">
        <f t="shared" si="17"/>
        <v>6</v>
      </c>
      <c r="M40" s="30">
        <f t="shared" si="18"/>
        <v>7.9999999999998295E-2</v>
      </c>
      <c r="N40" s="86">
        <f t="shared" si="19"/>
        <v>1.333333333333305E-2</v>
      </c>
      <c r="O40" s="87"/>
      <c r="P40" s="87"/>
    </row>
    <row r="41" spans="2:16" ht="16.5" customHeight="1" x14ac:dyDescent="0.3">
      <c r="B41" s="55" t="s">
        <v>113</v>
      </c>
      <c r="C41" s="29">
        <v>212</v>
      </c>
      <c r="D41" s="36">
        <v>11.82</v>
      </c>
      <c r="E41" s="30">
        <f t="shared" si="9"/>
        <v>88.18</v>
      </c>
      <c r="F41" s="36">
        <v>11.82</v>
      </c>
      <c r="G41" s="30">
        <f t="shared" si="10"/>
        <v>88.18</v>
      </c>
      <c r="H41" s="36"/>
      <c r="I41" s="30"/>
      <c r="J41" s="36"/>
      <c r="K41" s="30"/>
      <c r="L41" s="11">
        <f t="shared" si="17"/>
        <v>42</v>
      </c>
      <c r="M41" s="30">
        <f t="shared" si="18"/>
        <v>1.4599999999999937</v>
      </c>
      <c r="N41" s="86">
        <f t="shared" si="19"/>
        <v>3.4761904761904612E-2</v>
      </c>
      <c r="O41" s="87"/>
      <c r="P41" s="87"/>
    </row>
    <row r="42" spans="2:16" ht="16.5" customHeight="1" x14ac:dyDescent="0.3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3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D24" sqref="D24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8" width="7.6640625" style="96"/>
    <col min="9" max="16384" width="7.6640625" style="57"/>
  </cols>
  <sheetData>
    <row r="2" spans="2:11" ht="16.5" customHeight="1" x14ac:dyDescent="0.25">
      <c r="B2" s="50" t="s">
        <v>103</v>
      </c>
      <c r="C2" s="2"/>
      <c r="D2" s="51"/>
    </row>
    <row r="3" spans="2:11" ht="16.5" customHeight="1" x14ac:dyDescent="0.25">
      <c r="B3" s="97" t="s">
        <v>14</v>
      </c>
      <c r="C3" s="98"/>
      <c r="D3" s="99"/>
    </row>
    <row r="4" spans="2:11" ht="16.5" customHeight="1" x14ac:dyDescent="0.25">
      <c r="B4" s="9"/>
      <c r="C4" s="100"/>
      <c r="D4" s="101"/>
      <c r="E4" s="58"/>
      <c r="F4" s="58"/>
      <c r="G4" s="58"/>
    </row>
    <row r="5" spans="2:11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84"/>
      <c r="I5" s="178" t="s">
        <v>34</v>
      </c>
      <c r="J5" s="178"/>
      <c r="K5" s="178"/>
    </row>
    <row r="6" spans="2:11" ht="16.5" customHeight="1" thickBot="1" x14ac:dyDescent="0.3">
      <c r="B6" s="186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74" t="s">
        <v>18</v>
      </c>
      <c r="J6" s="74" t="s">
        <v>19</v>
      </c>
      <c r="K6" s="74" t="s">
        <v>20</v>
      </c>
    </row>
    <row r="7" spans="2:11" ht="16.5" customHeight="1" thickTop="1" x14ac:dyDescent="0.25">
      <c r="B7" s="40" t="s">
        <v>86</v>
      </c>
      <c r="C7" s="102"/>
      <c r="D7" s="102"/>
      <c r="E7" s="102"/>
      <c r="F7" s="102"/>
      <c r="G7" s="102"/>
      <c r="H7" s="102"/>
      <c r="I7" s="13">
        <f>MIN(C7:G7)</f>
        <v>0</v>
      </c>
      <c r="J7" s="13" t="e">
        <f>MEDIAN(C7:G7)</f>
        <v>#NUM!</v>
      </c>
      <c r="K7" s="13">
        <f>MAX(C7:G7)</f>
        <v>0</v>
      </c>
    </row>
    <row r="8" spans="2:11" ht="16.5" customHeight="1" x14ac:dyDescent="0.25">
      <c r="B8" s="40" t="s">
        <v>26</v>
      </c>
      <c r="C8" s="102"/>
      <c r="D8" s="102"/>
      <c r="E8" s="102"/>
      <c r="F8" s="102"/>
      <c r="G8" s="102"/>
      <c r="H8" s="102"/>
      <c r="I8" s="13">
        <f>MIN(C8:G8)</f>
        <v>0</v>
      </c>
      <c r="J8" s="13" t="e">
        <f>MEDIAN(C8:G8)</f>
        <v>#NUM!</v>
      </c>
      <c r="K8" s="13">
        <f>MAX(C8:G8)</f>
        <v>0</v>
      </c>
    </row>
    <row r="9" spans="2:11" ht="16.5" customHeight="1" x14ac:dyDescent="0.25">
      <c r="B9" s="40" t="s">
        <v>87</v>
      </c>
      <c r="C9" s="102"/>
      <c r="D9" s="102"/>
      <c r="E9" s="102"/>
      <c r="F9" s="102"/>
      <c r="G9" s="102"/>
      <c r="H9" s="102"/>
      <c r="I9" s="13">
        <f>MIN(C9:G9)</f>
        <v>0</v>
      </c>
      <c r="J9" s="13" t="e">
        <f>MEDIAN(C9:G9)</f>
        <v>#NUM!</v>
      </c>
      <c r="K9" s="13">
        <f>MAX(C9:G9)</f>
        <v>0</v>
      </c>
    </row>
    <row r="10" spans="2:11" ht="16.5" customHeight="1" x14ac:dyDescent="0.25">
      <c r="H10" s="57"/>
    </row>
    <row r="11" spans="2:11" ht="16.5" customHeight="1" x14ac:dyDescent="0.25">
      <c r="H11" s="57"/>
    </row>
    <row r="12" spans="2:11" ht="16.5" customHeight="1" x14ac:dyDescent="0.25">
      <c r="H12" s="57"/>
    </row>
    <row r="13" spans="2:11" ht="16.5" customHeight="1" x14ac:dyDescent="0.25">
      <c r="H13" s="57"/>
    </row>
    <row r="14" spans="2:11" ht="16.5" customHeight="1" x14ac:dyDescent="0.25">
      <c r="H14" s="57"/>
    </row>
    <row r="16" spans="2:11" ht="16.5" customHeight="1" x14ac:dyDescent="0.3">
      <c r="B16" s="62"/>
      <c r="C16" s="62"/>
      <c r="D16" s="62"/>
      <c r="E16" s="62"/>
      <c r="F16" s="62"/>
      <c r="G16" s="62"/>
    </row>
    <row r="17" spans="2:14" ht="16.5" customHeight="1" x14ac:dyDescent="0.3">
      <c r="B17" s="62"/>
      <c r="C17" s="62"/>
      <c r="D17" s="62"/>
      <c r="E17" s="62"/>
      <c r="F17" s="62"/>
      <c r="G17" s="62"/>
    </row>
    <row r="21" spans="2:14" s="56" customFormat="1" ht="16.5" customHeight="1" x14ac:dyDescent="0.25">
      <c r="B21" s="57"/>
      <c r="C21" s="57"/>
      <c r="D21" s="57"/>
      <c r="E21" s="57"/>
      <c r="F21" s="57"/>
      <c r="G21" s="57"/>
      <c r="H21" s="96"/>
      <c r="I21" s="57"/>
      <c r="J21" s="57"/>
      <c r="K21" s="57"/>
      <c r="L21" s="57"/>
      <c r="M21" s="57"/>
      <c r="N21" s="57"/>
    </row>
    <row r="22" spans="2:14" s="56" customFormat="1" ht="16.5" customHeight="1" x14ac:dyDescent="0.25">
      <c r="B22" s="57"/>
      <c r="C22" s="57"/>
      <c r="D22" s="57"/>
      <c r="E22" s="57"/>
      <c r="F22" s="57"/>
      <c r="G22" s="57"/>
      <c r="H22" s="96"/>
      <c r="I22" s="57"/>
      <c r="J22" s="57"/>
      <c r="K22" s="57"/>
      <c r="L22" s="57"/>
      <c r="M22" s="57"/>
      <c r="N22" s="57"/>
    </row>
    <row r="23" spans="2:14" s="56" customFormat="1" ht="16.5" customHeight="1" x14ac:dyDescent="0.25">
      <c r="B23" s="57"/>
      <c r="C23" s="57"/>
      <c r="D23" s="57"/>
      <c r="E23" s="57"/>
      <c r="F23" s="57"/>
      <c r="G23" s="57"/>
      <c r="H23" s="96"/>
      <c r="I23" s="57"/>
      <c r="J23" s="57"/>
      <c r="K23" s="57"/>
      <c r="L23" s="57"/>
      <c r="M23" s="57"/>
      <c r="N23" s="57"/>
    </row>
    <row r="24" spans="2:14" s="56" customFormat="1" ht="16.5" customHeight="1" x14ac:dyDescent="0.25">
      <c r="B24" s="57"/>
      <c r="C24" s="57"/>
      <c r="D24" s="57"/>
      <c r="E24" s="57"/>
      <c r="F24" s="57"/>
      <c r="G24" s="57"/>
      <c r="H24" s="96"/>
      <c r="I24" s="57"/>
      <c r="J24" s="57"/>
      <c r="K24" s="57"/>
      <c r="L24" s="57"/>
      <c r="M24" s="57"/>
      <c r="N24" s="57"/>
    </row>
    <row r="25" spans="2:14" s="56" customFormat="1" ht="16.5" customHeight="1" x14ac:dyDescent="0.25">
      <c r="B25" s="57"/>
      <c r="C25" s="57"/>
      <c r="D25" s="57"/>
      <c r="E25" s="57"/>
      <c r="F25" s="57"/>
      <c r="G25" s="57"/>
      <c r="H25" s="96"/>
      <c r="I25" s="57"/>
      <c r="J25" s="57"/>
      <c r="K25" s="57"/>
      <c r="L25" s="57"/>
      <c r="M25" s="57"/>
      <c r="N25" s="57"/>
    </row>
    <row r="26" spans="2:14" s="56" customFormat="1" ht="16.5" customHeight="1" x14ac:dyDescent="0.25">
      <c r="B26" s="57"/>
      <c r="C26" s="57"/>
      <c r="D26" s="57"/>
      <c r="E26" s="57"/>
      <c r="F26" s="57"/>
      <c r="G26" s="57"/>
      <c r="H26" s="96"/>
      <c r="I26" s="57"/>
      <c r="J26" s="57"/>
      <c r="K26" s="57"/>
      <c r="L26" s="57"/>
      <c r="M26" s="57"/>
      <c r="N26" s="57"/>
    </row>
    <row r="27" spans="2:14" s="56" customFormat="1" ht="16.5" customHeight="1" x14ac:dyDescent="0.25">
      <c r="B27" s="57"/>
      <c r="C27" s="57"/>
      <c r="D27" s="57"/>
      <c r="E27" s="57"/>
      <c r="F27" s="57"/>
      <c r="G27" s="57"/>
      <c r="H27" s="96"/>
      <c r="I27" s="57"/>
      <c r="J27" s="57"/>
      <c r="K27" s="57"/>
      <c r="L27" s="57"/>
      <c r="M27" s="57"/>
      <c r="N27" s="57"/>
    </row>
    <row r="28" spans="2:14" s="56" customFormat="1" ht="16.5" customHeight="1" x14ac:dyDescent="0.25">
      <c r="B28" s="57"/>
      <c r="C28" s="57"/>
      <c r="D28" s="57"/>
      <c r="E28" s="57"/>
      <c r="F28" s="57"/>
      <c r="G28" s="57"/>
      <c r="H28" s="96"/>
      <c r="I28" s="57"/>
      <c r="J28" s="57"/>
      <c r="K28" s="57"/>
      <c r="L28" s="57"/>
      <c r="M28" s="57"/>
      <c r="N28" s="57"/>
    </row>
    <row r="29" spans="2:14" s="56" customFormat="1" ht="16.5" customHeight="1" x14ac:dyDescent="0.25">
      <c r="B29" s="57"/>
      <c r="C29" s="57"/>
      <c r="D29" s="57"/>
      <c r="E29" s="57"/>
      <c r="F29" s="57"/>
      <c r="G29" s="57"/>
      <c r="H29" s="96"/>
      <c r="I29" s="57"/>
      <c r="J29" s="57"/>
      <c r="K29" s="57"/>
      <c r="L29" s="57"/>
      <c r="M29" s="57"/>
      <c r="N29" s="57"/>
    </row>
    <row r="30" spans="2:14" s="56" customFormat="1" ht="16.5" customHeight="1" x14ac:dyDescent="0.25">
      <c r="B30" s="57"/>
      <c r="C30" s="57"/>
      <c r="D30" s="57"/>
      <c r="E30" s="57"/>
      <c r="F30" s="57"/>
      <c r="G30" s="57"/>
      <c r="H30" s="96"/>
      <c r="I30" s="57"/>
      <c r="J30" s="57"/>
      <c r="K30" s="57"/>
      <c r="L30" s="57"/>
      <c r="M30" s="57"/>
      <c r="N30" s="57"/>
    </row>
    <row r="31" spans="2:14" s="56" customFormat="1" ht="16.5" customHeight="1" x14ac:dyDescent="0.25">
      <c r="B31" s="57"/>
      <c r="C31" s="57"/>
      <c r="D31" s="57"/>
      <c r="E31" s="57"/>
      <c r="F31" s="57"/>
      <c r="G31" s="57"/>
      <c r="H31" s="96"/>
      <c r="I31" s="57"/>
      <c r="J31" s="57"/>
      <c r="K31" s="57"/>
      <c r="L31" s="57"/>
      <c r="M31" s="57"/>
      <c r="N31" s="57"/>
    </row>
    <row r="32" spans="2:14" s="56" customFormat="1" ht="16.5" customHeight="1" x14ac:dyDescent="0.25">
      <c r="B32" s="57"/>
      <c r="C32" s="57"/>
      <c r="D32" s="57"/>
      <c r="E32" s="57"/>
      <c r="F32" s="57"/>
      <c r="G32" s="57"/>
      <c r="H32" s="96"/>
      <c r="I32" s="57"/>
      <c r="J32" s="57"/>
      <c r="K32" s="57"/>
      <c r="L32" s="57"/>
      <c r="M32" s="57"/>
      <c r="N32" s="57"/>
    </row>
    <row r="33" spans="2:14" s="56" customFormat="1" ht="16.5" customHeight="1" x14ac:dyDescent="0.25">
      <c r="B33" s="57"/>
      <c r="C33" s="57"/>
      <c r="D33" s="57"/>
      <c r="E33" s="57"/>
      <c r="F33" s="57"/>
      <c r="G33" s="57"/>
      <c r="H33" s="96"/>
      <c r="I33" s="57"/>
      <c r="J33" s="57"/>
      <c r="K33" s="57"/>
      <c r="L33" s="57"/>
      <c r="M33" s="57"/>
      <c r="N33" s="57"/>
    </row>
    <row r="34" spans="2:14" s="56" customFormat="1" ht="16.5" customHeight="1" x14ac:dyDescent="0.25">
      <c r="B34" s="57"/>
      <c r="C34" s="57"/>
      <c r="D34" s="57"/>
      <c r="E34" s="57"/>
      <c r="F34" s="57"/>
      <c r="G34" s="57"/>
      <c r="H34" s="96"/>
      <c r="I34" s="57"/>
      <c r="J34" s="57"/>
      <c r="K34" s="57"/>
      <c r="L34" s="57"/>
      <c r="M34" s="57"/>
      <c r="N34" s="57"/>
    </row>
    <row r="35" spans="2:14" s="56" customFormat="1" ht="16.5" customHeight="1" x14ac:dyDescent="0.25">
      <c r="B35" s="57"/>
      <c r="C35" s="57"/>
      <c r="D35" s="57"/>
      <c r="E35" s="57"/>
      <c r="F35" s="57"/>
      <c r="G35" s="57"/>
      <c r="H35" s="96"/>
      <c r="I35" s="57"/>
      <c r="J35" s="57"/>
      <c r="K35" s="57"/>
      <c r="L35" s="57"/>
      <c r="M35" s="57"/>
      <c r="N35" s="57"/>
    </row>
    <row r="36" spans="2:14" s="56" customFormat="1" ht="16.5" customHeight="1" x14ac:dyDescent="0.25">
      <c r="B36" s="57"/>
      <c r="C36" s="57"/>
      <c r="D36" s="57"/>
      <c r="E36" s="57"/>
      <c r="F36" s="57"/>
      <c r="G36" s="57"/>
      <c r="H36" s="96"/>
      <c r="I36" s="57"/>
      <c r="J36" s="57"/>
      <c r="K36" s="57"/>
      <c r="L36" s="57"/>
      <c r="M36" s="57"/>
      <c r="N36" s="57"/>
    </row>
    <row r="37" spans="2:14" s="56" customFormat="1" ht="16.5" customHeight="1" x14ac:dyDescent="0.25">
      <c r="B37" s="57"/>
      <c r="C37" s="57"/>
      <c r="D37" s="57"/>
      <c r="E37" s="57"/>
      <c r="F37" s="57"/>
      <c r="G37" s="57"/>
      <c r="H37" s="96"/>
      <c r="I37" s="57"/>
      <c r="J37" s="57"/>
      <c r="K37" s="57"/>
      <c r="L37" s="57"/>
      <c r="M37" s="57"/>
      <c r="N37" s="57"/>
    </row>
    <row r="38" spans="2:14" s="56" customFormat="1" ht="16.5" customHeight="1" x14ac:dyDescent="0.25">
      <c r="B38" s="57"/>
      <c r="C38" s="57"/>
      <c r="D38" s="57"/>
      <c r="E38" s="57"/>
      <c r="F38" s="57"/>
      <c r="G38" s="57"/>
      <c r="H38" s="96"/>
      <c r="I38" s="57"/>
      <c r="J38" s="57"/>
      <c r="K38" s="57"/>
      <c r="L38" s="57"/>
      <c r="M38" s="57"/>
      <c r="N38" s="57"/>
    </row>
    <row r="39" spans="2:14" s="56" customFormat="1" ht="16.5" customHeight="1" x14ac:dyDescent="0.25">
      <c r="B39" s="57"/>
      <c r="C39" s="57"/>
      <c r="D39" s="57"/>
      <c r="E39" s="57"/>
      <c r="F39" s="57"/>
      <c r="G39" s="57"/>
      <c r="H39" s="96"/>
      <c r="I39" s="57"/>
      <c r="J39" s="57"/>
      <c r="K39" s="57"/>
      <c r="L39" s="57"/>
      <c r="M39" s="57"/>
      <c r="N39" s="57"/>
    </row>
    <row r="40" spans="2:14" s="56" customFormat="1" ht="16.5" customHeight="1" x14ac:dyDescent="0.25">
      <c r="B40" s="57"/>
      <c r="C40" s="57"/>
      <c r="D40" s="57"/>
      <c r="E40" s="57"/>
      <c r="F40" s="57"/>
      <c r="G40" s="57"/>
      <c r="H40" s="96"/>
      <c r="I40" s="57"/>
      <c r="J40" s="57"/>
      <c r="K40" s="57"/>
      <c r="L40" s="57"/>
      <c r="M40" s="57"/>
      <c r="N40" s="57"/>
    </row>
    <row r="41" spans="2:14" s="56" customFormat="1" ht="16.5" customHeight="1" x14ac:dyDescent="0.25">
      <c r="B41" s="57"/>
      <c r="C41" s="57"/>
      <c r="D41" s="57"/>
      <c r="E41" s="57"/>
      <c r="F41" s="57"/>
      <c r="G41" s="57"/>
      <c r="H41" s="96"/>
      <c r="I41" s="57"/>
      <c r="J41" s="57"/>
      <c r="K41" s="57"/>
      <c r="L41" s="57"/>
      <c r="M41" s="57"/>
      <c r="N41" s="57"/>
    </row>
    <row r="42" spans="2:14" s="56" customFormat="1" ht="16.5" customHeight="1" x14ac:dyDescent="0.25">
      <c r="B42" s="57"/>
      <c r="C42" s="57"/>
      <c r="D42" s="57"/>
      <c r="E42" s="57"/>
      <c r="F42" s="57"/>
      <c r="G42" s="57"/>
      <c r="H42" s="96"/>
      <c r="I42" s="57"/>
      <c r="J42" s="57"/>
      <c r="K42" s="57"/>
      <c r="L42" s="57"/>
      <c r="M42" s="57"/>
      <c r="N42" s="57"/>
    </row>
    <row r="43" spans="2:14" s="56" customFormat="1" ht="16.5" customHeight="1" x14ac:dyDescent="0.25">
      <c r="B43" s="57"/>
      <c r="C43" s="57"/>
      <c r="D43" s="57"/>
      <c r="E43" s="57"/>
      <c r="F43" s="57"/>
      <c r="G43" s="57"/>
      <c r="H43" s="96"/>
      <c r="I43" s="57"/>
      <c r="J43" s="57"/>
      <c r="K43" s="57"/>
      <c r="L43" s="57"/>
      <c r="M43" s="57"/>
      <c r="N43" s="57"/>
    </row>
    <row r="44" spans="2:14" s="56" customFormat="1" ht="16.5" customHeight="1" x14ac:dyDescent="0.25">
      <c r="B44" s="57"/>
      <c r="C44" s="57"/>
      <c r="D44" s="57"/>
      <c r="E44" s="57"/>
      <c r="F44" s="57"/>
      <c r="G44" s="57"/>
      <c r="H44" s="96"/>
      <c r="I44" s="57"/>
      <c r="J44" s="57"/>
      <c r="K44" s="57"/>
      <c r="L44" s="57"/>
      <c r="M44" s="57"/>
      <c r="N44" s="57"/>
    </row>
    <row r="45" spans="2:14" s="56" customFormat="1" ht="16.5" customHeight="1" x14ac:dyDescent="0.25">
      <c r="B45" s="57"/>
      <c r="C45" s="57"/>
      <c r="D45" s="57"/>
      <c r="E45" s="57"/>
      <c r="F45" s="57"/>
      <c r="G45" s="57"/>
      <c r="H45" s="96"/>
      <c r="I45" s="57"/>
      <c r="J45" s="57"/>
      <c r="K45" s="57"/>
      <c r="L45" s="57"/>
      <c r="M45" s="57"/>
      <c r="N45" s="57"/>
    </row>
    <row r="46" spans="2:14" s="56" customFormat="1" ht="16.5" customHeight="1" x14ac:dyDescent="0.25">
      <c r="B46" s="57"/>
      <c r="C46" s="57"/>
      <c r="D46" s="57"/>
      <c r="E46" s="57"/>
      <c r="F46" s="57"/>
      <c r="G46" s="57"/>
      <c r="H46" s="96"/>
      <c r="I46" s="57"/>
      <c r="J46" s="57"/>
      <c r="K46" s="57"/>
      <c r="L46" s="57"/>
      <c r="M46" s="57"/>
      <c r="N46" s="57"/>
    </row>
    <row r="47" spans="2:14" s="56" customFormat="1" ht="16.5" customHeight="1" x14ac:dyDescent="0.25">
      <c r="B47" s="57"/>
      <c r="C47" s="57"/>
      <c r="D47" s="57"/>
      <c r="E47" s="57"/>
      <c r="F47" s="57"/>
      <c r="G47" s="57"/>
      <c r="H47" s="96"/>
      <c r="I47" s="57"/>
      <c r="J47" s="57"/>
      <c r="K47" s="57"/>
      <c r="L47" s="57"/>
      <c r="M47" s="57"/>
      <c r="N47" s="57"/>
    </row>
    <row r="48" spans="2:14" s="56" customFormat="1" ht="16.5" customHeight="1" x14ac:dyDescent="0.25">
      <c r="B48" s="57"/>
      <c r="C48" s="57"/>
      <c r="D48" s="57"/>
      <c r="E48" s="57"/>
      <c r="F48" s="57"/>
      <c r="G48" s="57"/>
      <c r="H48" s="96"/>
      <c r="I48" s="57"/>
      <c r="J48" s="57"/>
      <c r="K48" s="57"/>
      <c r="L48" s="57"/>
      <c r="M48" s="57"/>
      <c r="N48" s="57"/>
    </row>
    <row r="49" spans="2:14" s="56" customFormat="1" ht="16.5" customHeight="1" x14ac:dyDescent="0.25">
      <c r="B49" s="57"/>
      <c r="C49" s="57"/>
      <c r="D49" s="57"/>
      <c r="E49" s="57"/>
      <c r="F49" s="57"/>
      <c r="G49" s="57"/>
      <c r="H49" s="96"/>
      <c r="I49" s="57"/>
      <c r="J49" s="57"/>
      <c r="K49" s="57"/>
      <c r="L49" s="57"/>
      <c r="M49" s="57"/>
      <c r="N49" s="57"/>
    </row>
    <row r="50" spans="2:14" s="56" customFormat="1" ht="16.5" customHeight="1" x14ac:dyDescent="0.25">
      <c r="B50" s="57"/>
      <c r="C50" s="57"/>
      <c r="D50" s="57"/>
      <c r="E50" s="57"/>
      <c r="F50" s="57"/>
      <c r="G50" s="57"/>
      <c r="H50" s="96"/>
      <c r="I50" s="57"/>
      <c r="J50" s="57"/>
      <c r="K50" s="57"/>
      <c r="L50" s="57"/>
      <c r="M50" s="57"/>
      <c r="N50" s="57"/>
    </row>
    <row r="51" spans="2:14" s="56" customFormat="1" ht="16.5" customHeight="1" x14ac:dyDescent="0.25">
      <c r="B51" s="57"/>
      <c r="C51" s="57"/>
      <c r="D51" s="57"/>
      <c r="E51" s="57"/>
      <c r="F51" s="57"/>
      <c r="G51" s="57"/>
      <c r="H51" s="96"/>
      <c r="I51" s="57"/>
      <c r="J51" s="57"/>
      <c r="K51" s="57"/>
      <c r="L51" s="57"/>
      <c r="M51" s="57"/>
      <c r="N51" s="57"/>
    </row>
    <row r="52" spans="2:14" s="56" customFormat="1" ht="16.5" customHeight="1" x14ac:dyDescent="0.25">
      <c r="B52" s="57"/>
      <c r="C52" s="57"/>
      <c r="D52" s="57"/>
      <c r="E52" s="57"/>
      <c r="F52" s="57"/>
      <c r="G52" s="57"/>
      <c r="H52" s="96"/>
      <c r="I52" s="57"/>
      <c r="J52" s="57"/>
      <c r="K52" s="57"/>
      <c r="L52" s="57"/>
      <c r="M52" s="57"/>
      <c r="N52" s="57"/>
    </row>
    <row r="53" spans="2:14" s="56" customFormat="1" ht="16.5" customHeight="1" x14ac:dyDescent="0.25">
      <c r="B53" s="57"/>
      <c r="C53" s="57"/>
      <c r="D53" s="57"/>
      <c r="E53" s="57"/>
      <c r="F53" s="57"/>
      <c r="G53" s="57"/>
      <c r="H53" s="96"/>
      <c r="I53" s="57"/>
      <c r="J53" s="57"/>
      <c r="K53" s="57"/>
      <c r="L53" s="57"/>
      <c r="M53" s="57"/>
      <c r="N53" s="57"/>
    </row>
    <row r="54" spans="2:14" s="56" customFormat="1" ht="16.5" customHeight="1" x14ac:dyDescent="0.25">
      <c r="B54" s="57"/>
      <c r="C54" s="57"/>
      <c r="D54" s="57"/>
      <c r="E54" s="57"/>
      <c r="F54" s="57"/>
      <c r="G54" s="57"/>
      <c r="H54" s="96"/>
      <c r="I54" s="57"/>
      <c r="J54" s="57"/>
      <c r="K54" s="57"/>
      <c r="L54" s="57"/>
      <c r="M54" s="57"/>
      <c r="N54" s="57"/>
    </row>
    <row r="55" spans="2:14" s="56" customFormat="1" ht="16.5" customHeight="1" x14ac:dyDescent="0.25">
      <c r="B55" s="57"/>
      <c r="C55" s="57"/>
      <c r="D55" s="57"/>
      <c r="E55" s="57"/>
      <c r="F55" s="57"/>
      <c r="G55" s="57"/>
      <c r="H55" s="96"/>
      <c r="I55" s="57"/>
      <c r="J55" s="57"/>
      <c r="K55" s="57"/>
      <c r="L55" s="57"/>
      <c r="M55" s="57"/>
      <c r="N55" s="57"/>
    </row>
    <row r="56" spans="2:14" s="56" customFormat="1" ht="16.5" customHeight="1" x14ac:dyDescent="0.25">
      <c r="B56" s="57"/>
      <c r="C56" s="57"/>
      <c r="D56" s="57"/>
      <c r="E56" s="57"/>
      <c r="F56" s="57"/>
      <c r="G56" s="57"/>
      <c r="H56" s="96"/>
      <c r="I56" s="57"/>
      <c r="J56" s="57"/>
      <c r="K56" s="57"/>
      <c r="L56" s="57"/>
      <c r="M56" s="57"/>
      <c r="N56" s="57"/>
    </row>
    <row r="57" spans="2:14" s="56" customFormat="1" ht="16.5" customHeight="1" x14ac:dyDescent="0.25">
      <c r="B57" s="57"/>
      <c r="C57" s="57"/>
      <c r="D57" s="57"/>
      <c r="E57" s="57"/>
      <c r="F57" s="57"/>
      <c r="G57" s="57"/>
      <c r="H57" s="96"/>
      <c r="I57" s="57"/>
      <c r="J57" s="57"/>
      <c r="K57" s="57"/>
      <c r="L57" s="57"/>
      <c r="M57" s="57"/>
      <c r="N57" s="57"/>
    </row>
    <row r="58" spans="2:14" s="56" customFormat="1" ht="16.5" customHeight="1" x14ac:dyDescent="0.25">
      <c r="B58" s="57"/>
      <c r="C58" s="57"/>
      <c r="D58" s="57"/>
      <c r="E58" s="57"/>
      <c r="F58" s="57"/>
      <c r="G58" s="57"/>
      <c r="H58" s="96"/>
      <c r="I58" s="57"/>
      <c r="J58" s="57"/>
      <c r="K58" s="57"/>
      <c r="L58" s="57"/>
      <c r="M58" s="57"/>
      <c r="N58" s="57"/>
    </row>
    <row r="59" spans="2:14" s="56" customFormat="1" ht="16.5" customHeight="1" x14ac:dyDescent="0.25">
      <c r="B59" s="57"/>
      <c r="C59" s="57"/>
      <c r="D59" s="57"/>
      <c r="E59" s="57"/>
      <c r="F59" s="57"/>
      <c r="G59" s="57"/>
      <c r="H59" s="96"/>
      <c r="I59" s="57"/>
      <c r="J59" s="57"/>
      <c r="K59" s="57"/>
      <c r="L59" s="57"/>
      <c r="M59" s="57"/>
      <c r="N59" s="57"/>
    </row>
    <row r="60" spans="2:14" s="56" customFormat="1" ht="16.5" customHeight="1" x14ac:dyDescent="0.25">
      <c r="B60" s="57"/>
      <c r="C60" s="57"/>
      <c r="D60" s="57"/>
      <c r="E60" s="57"/>
      <c r="F60" s="57"/>
      <c r="G60" s="57"/>
      <c r="H60" s="96"/>
      <c r="I60" s="57"/>
      <c r="J60" s="57"/>
      <c r="K60" s="57"/>
      <c r="L60" s="57"/>
      <c r="M60" s="57"/>
      <c r="N60" s="57"/>
    </row>
    <row r="61" spans="2:14" s="56" customFormat="1" ht="16.5" customHeight="1" x14ac:dyDescent="0.25">
      <c r="B61" s="57"/>
      <c r="C61" s="57"/>
      <c r="D61" s="57"/>
      <c r="E61" s="57"/>
      <c r="F61" s="57"/>
      <c r="G61" s="57"/>
      <c r="H61" s="96"/>
      <c r="I61" s="57"/>
      <c r="J61" s="57"/>
      <c r="K61" s="57"/>
      <c r="L61" s="57"/>
      <c r="M61" s="57"/>
      <c r="N61" s="57"/>
    </row>
    <row r="62" spans="2:14" s="56" customFormat="1" ht="16.5" customHeight="1" x14ac:dyDescent="0.25">
      <c r="B62" s="57"/>
      <c r="C62" s="57"/>
      <c r="D62" s="57"/>
      <c r="E62" s="57"/>
      <c r="F62" s="57"/>
      <c r="G62" s="57"/>
      <c r="H62" s="96"/>
      <c r="I62" s="57"/>
      <c r="J62" s="57"/>
      <c r="K62" s="57"/>
      <c r="L62" s="57"/>
      <c r="M62" s="57"/>
      <c r="N62" s="57"/>
    </row>
    <row r="63" spans="2:14" s="56" customFormat="1" ht="16.5" customHeight="1" x14ac:dyDescent="0.25">
      <c r="B63" s="57"/>
      <c r="C63" s="57"/>
      <c r="D63" s="57"/>
      <c r="E63" s="57"/>
      <c r="F63" s="57"/>
      <c r="G63" s="57"/>
      <c r="H63" s="96"/>
      <c r="I63" s="57"/>
      <c r="J63" s="57"/>
      <c r="K63" s="57"/>
      <c r="L63" s="57"/>
      <c r="M63" s="57"/>
      <c r="N63" s="57"/>
    </row>
    <row r="64" spans="2:14" s="56" customFormat="1" ht="16.5" customHeight="1" x14ac:dyDescent="0.25">
      <c r="B64" s="57"/>
      <c r="C64" s="57"/>
      <c r="D64" s="57"/>
      <c r="E64" s="57"/>
      <c r="F64" s="57"/>
      <c r="G64" s="57"/>
      <c r="H64" s="96"/>
      <c r="I64" s="57"/>
      <c r="J64" s="57"/>
      <c r="K64" s="57"/>
      <c r="L64" s="57"/>
      <c r="M64" s="57"/>
      <c r="N64" s="57"/>
    </row>
    <row r="65" spans="2:14" s="56" customFormat="1" ht="16.5" customHeight="1" x14ac:dyDescent="0.25">
      <c r="B65" s="57"/>
      <c r="C65" s="57"/>
      <c r="D65" s="57"/>
      <c r="E65" s="57"/>
      <c r="F65" s="57"/>
      <c r="G65" s="57"/>
      <c r="H65" s="96"/>
      <c r="I65" s="57"/>
      <c r="J65" s="57"/>
      <c r="K65" s="57"/>
      <c r="L65" s="57"/>
      <c r="M65" s="57"/>
      <c r="N65" s="57"/>
    </row>
    <row r="66" spans="2:14" s="56" customFormat="1" ht="16.5" customHeight="1" x14ac:dyDescent="0.25">
      <c r="B66" s="57"/>
      <c r="C66" s="57"/>
      <c r="D66" s="57"/>
      <c r="E66" s="57"/>
      <c r="F66" s="57"/>
      <c r="G66" s="57"/>
      <c r="H66" s="96"/>
      <c r="I66" s="57"/>
      <c r="J66" s="57"/>
      <c r="K66" s="57"/>
      <c r="L66" s="57"/>
      <c r="M66" s="57"/>
      <c r="N66" s="57"/>
    </row>
    <row r="67" spans="2:14" s="56" customFormat="1" ht="16.5" customHeight="1" x14ac:dyDescent="0.25">
      <c r="B67" s="57"/>
      <c r="C67" s="57"/>
      <c r="D67" s="57"/>
      <c r="E67" s="57"/>
      <c r="F67" s="57"/>
      <c r="G67" s="57"/>
      <c r="H67" s="96"/>
      <c r="I67" s="57"/>
      <c r="J67" s="57"/>
      <c r="K67" s="57"/>
      <c r="L67" s="57"/>
      <c r="M67" s="57"/>
      <c r="N67" s="57"/>
    </row>
    <row r="68" spans="2:14" s="56" customFormat="1" ht="16.5" customHeight="1" x14ac:dyDescent="0.25">
      <c r="B68" s="57"/>
      <c r="C68" s="57"/>
      <c r="D68" s="57"/>
      <c r="E68" s="57"/>
      <c r="F68" s="57"/>
      <c r="G68" s="57"/>
      <c r="H68" s="96"/>
      <c r="I68" s="57"/>
      <c r="J68" s="57"/>
      <c r="K68" s="57"/>
      <c r="L68" s="57"/>
      <c r="M68" s="57"/>
      <c r="N68" s="57"/>
    </row>
    <row r="69" spans="2:14" s="56" customFormat="1" ht="16.5" customHeight="1" x14ac:dyDescent="0.25">
      <c r="B69" s="57"/>
      <c r="C69" s="57"/>
      <c r="D69" s="57"/>
      <c r="E69" s="57"/>
      <c r="F69" s="57"/>
      <c r="G69" s="57"/>
      <c r="H69" s="96"/>
      <c r="I69" s="57"/>
      <c r="J69" s="57"/>
      <c r="K69" s="57"/>
      <c r="L69" s="57"/>
      <c r="M69" s="57"/>
      <c r="N69" s="57"/>
    </row>
    <row r="70" spans="2:14" s="56" customFormat="1" ht="16.5" customHeight="1" x14ac:dyDescent="0.25">
      <c r="B70" s="57"/>
      <c r="C70" s="57"/>
      <c r="D70" s="57"/>
      <c r="E70" s="57"/>
      <c r="F70" s="57"/>
      <c r="G70" s="57"/>
      <c r="H70" s="96"/>
      <c r="I70" s="57"/>
      <c r="J70" s="57"/>
      <c r="K70" s="57"/>
      <c r="L70" s="57"/>
      <c r="M70" s="57"/>
      <c r="N70" s="57"/>
    </row>
    <row r="71" spans="2:14" s="56" customFormat="1" ht="16.5" customHeight="1" x14ac:dyDescent="0.25">
      <c r="B71" s="57"/>
      <c r="C71" s="57"/>
      <c r="D71" s="57"/>
      <c r="E71" s="57"/>
      <c r="F71" s="57"/>
      <c r="G71" s="57"/>
      <c r="H71" s="96"/>
      <c r="I71" s="57"/>
      <c r="J71" s="57"/>
      <c r="K71" s="57"/>
      <c r="L71" s="57"/>
      <c r="M71" s="57"/>
      <c r="N71" s="57"/>
    </row>
    <row r="72" spans="2:14" s="56" customFormat="1" ht="16.5" customHeight="1" x14ac:dyDescent="0.25">
      <c r="B72" s="57"/>
      <c r="C72" s="57"/>
      <c r="D72" s="57"/>
      <c r="E72" s="57"/>
      <c r="F72" s="57"/>
      <c r="G72" s="57"/>
      <c r="H72" s="96"/>
      <c r="I72" s="57"/>
      <c r="J72" s="57"/>
      <c r="K72" s="57"/>
      <c r="L72" s="57"/>
      <c r="M72" s="57"/>
      <c r="N72" s="57"/>
    </row>
    <row r="73" spans="2:14" s="56" customFormat="1" ht="16.5" customHeight="1" x14ac:dyDescent="0.25">
      <c r="B73" s="57"/>
      <c r="C73" s="57"/>
      <c r="D73" s="57"/>
      <c r="E73" s="57"/>
      <c r="F73" s="57"/>
      <c r="G73" s="57"/>
      <c r="H73" s="96"/>
      <c r="I73" s="57"/>
      <c r="J73" s="57"/>
      <c r="K73" s="57"/>
      <c r="L73" s="57"/>
      <c r="M73" s="57"/>
      <c r="N73" s="57"/>
    </row>
    <row r="74" spans="2:14" s="56" customFormat="1" ht="16.5" customHeight="1" x14ac:dyDescent="0.25">
      <c r="B74" s="57"/>
      <c r="C74" s="57"/>
      <c r="D74" s="57"/>
      <c r="E74" s="57"/>
      <c r="F74" s="57"/>
      <c r="G74" s="57"/>
      <c r="H74" s="96"/>
      <c r="I74" s="57"/>
      <c r="J74" s="57"/>
      <c r="K74" s="57"/>
      <c r="L74" s="57"/>
      <c r="M74" s="57"/>
      <c r="N74" s="57"/>
    </row>
    <row r="75" spans="2:14" s="56" customFormat="1" ht="16.5" customHeight="1" x14ac:dyDescent="0.25">
      <c r="B75" s="57"/>
      <c r="C75" s="57"/>
      <c r="D75" s="57"/>
      <c r="E75" s="57"/>
      <c r="F75" s="57"/>
      <c r="G75" s="57"/>
      <c r="H75" s="96"/>
      <c r="I75" s="57"/>
      <c r="J75" s="57"/>
      <c r="K75" s="57"/>
      <c r="L75" s="57"/>
      <c r="M75" s="57"/>
      <c r="N75" s="57"/>
    </row>
    <row r="76" spans="2:14" s="56" customFormat="1" ht="16.5" customHeight="1" x14ac:dyDescent="0.25">
      <c r="B76" s="57"/>
      <c r="C76" s="57"/>
      <c r="D76" s="57"/>
      <c r="E76" s="57"/>
      <c r="F76" s="57"/>
      <c r="G76" s="57"/>
      <c r="H76" s="96"/>
      <c r="I76" s="57"/>
      <c r="J76" s="57"/>
      <c r="K76" s="57"/>
      <c r="L76" s="57"/>
      <c r="M76" s="57"/>
      <c r="N76" s="57"/>
    </row>
    <row r="77" spans="2:14" s="56" customFormat="1" ht="16.5" customHeight="1" x14ac:dyDescent="0.25">
      <c r="B77" s="57"/>
      <c r="C77" s="57"/>
      <c r="D77" s="57"/>
      <c r="E77" s="57"/>
      <c r="F77" s="57"/>
      <c r="G77" s="57"/>
      <c r="H77" s="96"/>
      <c r="I77" s="57"/>
      <c r="J77" s="57"/>
      <c r="K77" s="57"/>
      <c r="L77" s="57"/>
      <c r="M77" s="57"/>
      <c r="N77" s="57"/>
    </row>
    <row r="78" spans="2:14" s="56" customFormat="1" ht="16.5" customHeight="1" x14ac:dyDescent="0.25">
      <c r="B78" s="57"/>
      <c r="C78" s="57"/>
      <c r="D78" s="57"/>
      <c r="E78" s="57"/>
      <c r="F78" s="57"/>
      <c r="G78" s="57"/>
      <c r="H78" s="96"/>
      <c r="I78" s="57"/>
      <c r="J78" s="57"/>
      <c r="K78" s="57"/>
      <c r="L78" s="57"/>
      <c r="M78" s="57"/>
      <c r="N78" s="57"/>
    </row>
    <row r="79" spans="2:14" s="56" customFormat="1" ht="16.5" customHeight="1" x14ac:dyDescent="0.25">
      <c r="B79" s="57"/>
      <c r="C79" s="57"/>
      <c r="D79" s="57"/>
      <c r="E79" s="57"/>
      <c r="F79" s="57"/>
      <c r="G79" s="57"/>
      <c r="H79" s="96"/>
      <c r="I79" s="57"/>
      <c r="J79" s="57"/>
      <c r="K79" s="57"/>
      <c r="L79" s="57"/>
      <c r="M79" s="57"/>
      <c r="N79" s="57"/>
    </row>
    <row r="80" spans="2:14" s="56" customFormat="1" ht="16.5" customHeight="1" x14ac:dyDescent="0.25">
      <c r="B80" s="57"/>
      <c r="C80" s="57"/>
      <c r="D80" s="57"/>
      <c r="E80" s="57"/>
      <c r="F80" s="57"/>
      <c r="G80" s="57"/>
      <c r="H80" s="96"/>
      <c r="I80" s="57"/>
      <c r="J80" s="57"/>
      <c r="K80" s="57"/>
      <c r="L80" s="57"/>
      <c r="M80" s="57"/>
      <c r="N80" s="57"/>
    </row>
    <row r="81" spans="2:14" s="56" customFormat="1" ht="16.5" customHeight="1" x14ac:dyDescent="0.25">
      <c r="B81" s="57"/>
      <c r="C81" s="57"/>
      <c r="D81" s="57"/>
      <c r="E81" s="57"/>
      <c r="F81" s="57"/>
      <c r="G81" s="57"/>
      <c r="H81" s="96"/>
      <c r="I81" s="57"/>
      <c r="J81" s="57"/>
      <c r="K81" s="57"/>
      <c r="L81" s="57"/>
      <c r="M81" s="57"/>
      <c r="N81" s="57"/>
    </row>
    <row r="82" spans="2:14" s="56" customFormat="1" ht="16.5" customHeight="1" x14ac:dyDescent="0.25">
      <c r="B82" s="57"/>
      <c r="C82" s="57"/>
      <c r="D82" s="57"/>
      <c r="E82" s="57"/>
      <c r="F82" s="57"/>
      <c r="G82" s="57"/>
      <c r="H82" s="96"/>
      <c r="I82" s="57"/>
      <c r="J82" s="57"/>
      <c r="K82" s="57"/>
      <c r="L82" s="57"/>
      <c r="M82" s="57"/>
      <c r="N82" s="57"/>
    </row>
    <row r="83" spans="2:14" s="56" customFormat="1" ht="16.5" customHeight="1" x14ac:dyDescent="0.25">
      <c r="B83" s="57"/>
      <c r="C83" s="57"/>
      <c r="D83" s="57"/>
      <c r="E83" s="57"/>
      <c r="F83" s="57"/>
      <c r="G83" s="57"/>
      <c r="H83" s="96"/>
      <c r="I83" s="57"/>
      <c r="J83" s="57"/>
      <c r="K83" s="57"/>
      <c r="L83" s="57"/>
      <c r="M83" s="57"/>
      <c r="N83" s="57"/>
    </row>
    <row r="84" spans="2:14" s="56" customFormat="1" ht="16.5" customHeight="1" x14ac:dyDescent="0.25">
      <c r="B84" s="57"/>
      <c r="C84" s="57"/>
      <c r="D84" s="57"/>
      <c r="E84" s="57"/>
      <c r="F84" s="57"/>
      <c r="G84" s="57"/>
      <c r="H84" s="96"/>
      <c r="I84" s="57"/>
      <c r="J84" s="57"/>
      <c r="K84" s="57"/>
      <c r="L84" s="57"/>
      <c r="M84" s="57"/>
      <c r="N84" s="57"/>
    </row>
    <row r="85" spans="2:14" s="56" customFormat="1" ht="16.5" customHeight="1" x14ac:dyDescent="0.25">
      <c r="B85" s="57"/>
      <c r="C85" s="57"/>
      <c r="D85" s="57"/>
      <c r="E85" s="57"/>
      <c r="F85" s="57"/>
      <c r="G85" s="57"/>
      <c r="H85" s="96"/>
      <c r="I85" s="57"/>
      <c r="J85" s="57"/>
      <c r="K85" s="57"/>
      <c r="L85" s="57"/>
      <c r="M85" s="57"/>
      <c r="N85" s="57"/>
    </row>
    <row r="86" spans="2:14" s="56" customFormat="1" ht="16.5" customHeight="1" x14ac:dyDescent="0.25">
      <c r="B86" s="57"/>
      <c r="C86" s="57"/>
      <c r="D86" s="57"/>
      <c r="E86" s="57"/>
      <c r="F86" s="57"/>
      <c r="G86" s="57"/>
      <c r="H86" s="96"/>
      <c r="I86" s="57"/>
      <c r="J86" s="57"/>
      <c r="K86" s="57"/>
      <c r="L86" s="57"/>
      <c r="M86" s="57"/>
      <c r="N86" s="57"/>
    </row>
    <row r="87" spans="2:14" s="56" customFormat="1" ht="16.5" customHeight="1" x14ac:dyDescent="0.25">
      <c r="B87" s="57"/>
      <c r="C87" s="57"/>
      <c r="D87" s="57"/>
      <c r="E87" s="57"/>
      <c r="F87" s="57"/>
      <c r="G87" s="57"/>
      <c r="H87" s="96"/>
      <c r="I87" s="57"/>
      <c r="J87" s="57"/>
      <c r="K87" s="57"/>
      <c r="L87" s="57"/>
      <c r="M87" s="57"/>
      <c r="N87" s="57"/>
    </row>
    <row r="88" spans="2:14" s="56" customFormat="1" ht="16.5" customHeight="1" x14ac:dyDescent="0.25">
      <c r="B88" s="57"/>
      <c r="C88" s="57"/>
      <c r="D88" s="57"/>
      <c r="E88" s="57"/>
      <c r="F88" s="57"/>
      <c r="G88" s="57"/>
      <c r="H88" s="96"/>
      <c r="I88" s="57"/>
      <c r="J88" s="57"/>
      <c r="K88" s="57"/>
      <c r="L88" s="57"/>
      <c r="M88" s="57"/>
      <c r="N88" s="57"/>
    </row>
    <row r="89" spans="2:14" s="56" customFormat="1" ht="16.5" customHeight="1" x14ac:dyDescent="0.25">
      <c r="B89" s="57"/>
      <c r="C89" s="57"/>
      <c r="D89" s="57"/>
      <c r="E89" s="57"/>
      <c r="F89" s="57"/>
      <c r="G89" s="57"/>
      <c r="H89" s="96"/>
      <c r="I89" s="57"/>
      <c r="J89" s="57"/>
      <c r="K89" s="57"/>
      <c r="L89" s="57"/>
      <c r="M89" s="57"/>
      <c r="N89" s="57"/>
    </row>
    <row r="90" spans="2:14" s="56" customFormat="1" ht="16.5" customHeight="1" x14ac:dyDescent="0.25">
      <c r="B90" s="57"/>
      <c r="C90" s="57"/>
      <c r="D90" s="57"/>
      <c r="E90" s="57"/>
      <c r="F90" s="57"/>
      <c r="G90" s="57"/>
      <c r="H90" s="96"/>
      <c r="I90" s="57"/>
      <c r="J90" s="57"/>
      <c r="K90" s="57"/>
      <c r="L90" s="57"/>
      <c r="M90" s="57"/>
      <c r="N90" s="57"/>
    </row>
    <row r="91" spans="2:14" s="56" customFormat="1" ht="16.5" customHeight="1" x14ac:dyDescent="0.25">
      <c r="B91" s="57"/>
      <c r="C91" s="57"/>
      <c r="D91" s="57"/>
      <c r="E91" s="57"/>
      <c r="F91" s="57"/>
      <c r="G91" s="57"/>
      <c r="H91" s="96"/>
      <c r="I91" s="57"/>
      <c r="J91" s="57"/>
      <c r="K91" s="57"/>
      <c r="L91" s="57"/>
      <c r="M91" s="57"/>
      <c r="N91" s="57"/>
    </row>
    <row r="92" spans="2:14" s="56" customFormat="1" ht="16.5" customHeight="1" x14ac:dyDescent="0.25">
      <c r="B92" s="57"/>
      <c r="C92" s="57"/>
      <c r="D92" s="57"/>
      <c r="E92" s="57"/>
      <c r="F92" s="57"/>
      <c r="G92" s="57"/>
      <c r="H92" s="96"/>
      <c r="I92" s="57"/>
      <c r="J92" s="57"/>
      <c r="K92" s="57"/>
      <c r="L92" s="57"/>
      <c r="M92" s="57"/>
      <c r="N92" s="57"/>
    </row>
    <row r="93" spans="2:14" s="56" customFormat="1" ht="16.5" customHeight="1" x14ac:dyDescent="0.25">
      <c r="B93" s="57"/>
      <c r="C93" s="57"/>
      <c r="D93" s="57"/>
      <c r="E93" s="57"/>
      <c r="F93" s="57"/>
      <c r="G93" s="57"/>
      <c r="H93" s="96"/>
      <c r="I93" s="57"/>
      <c r="J93" s="57"/>
      <c r="K93" s="57"/>
      <c r="L93" s="57"/>
      <c r="M93" s="57"/>
      <c r="N93" s="57"/>
    </row>
    <row r="94" spans="2:14" s="56" customFormat="1" ht="16.5" customHeight="1" x14ac:dyDescent="0.25">
      <c r="B94" s="57"/>
      <c r="C94" s="57"/>
      <c r="D94" s="57"/>
      <c r="E94" s="57"/>
      <c r="F94" s="57"/>
      <c r="G94" s="57"/>
      <c r="H94" s="96"/>
      <c r="I94" s="57"/>
      <c r="J94" s="57"/>
      <c r="K94" s="57"/>
      <c r="L94" s="57"/>
      <c r="M94" s="57"/>
      <c r="N94" s="57"/>
    </row>
    <row r="95" spans="2:14" s="56" customFormat="1" ht="16.5" customHeight="1" x14ac:dyDescent="0.25">
      <c r="B95" s="57"/>
      <c r="C95" s="57"/>
      <c r="D95" s="57"/>
      <c r="E95" s="57"/>
      <c r="F95" s="57"/>
      <c r="G95" s="57"/>
      <c r="H95" s="96"/>
      <c r="I95" s="57"/>
      <c r="J95" s="57"/>
      <c r="K95" s="57"/>
      <c r="L95" s="57"/>
      <c r="M95" s="57"/>
      <c r="N95" s="57"/>
    </row>
    <row r="96" spans="2:14" s="56" customFormat="1" ht="16.5" customHeight="1" x14ac:dyDescent="0.25">
      <c r="B96" s="57"/>
      <c r="C96" s="57"/>
      <c r="D96" s="57"/>
      <c r="E96" s="57"/>
      <c r="F96" s="57"/>
      <c r="G96" s="57"/>
      <c r="H96" s="96"/>
      <c r="I96" s="57"/>
      <c r="J96" s="57"/>
      <c r="K96" s="57"/>
      <c r="L96" s="57"/>
      <c r="M96" s="57"/>
      <c r="N96" s="57"/>
    </row>
    <row r="97" spans="2:14" s="56" customFormat="1" ht="16.5" customHeight="1" x14ac:dyDescent="0.25">
      <c r="B97" s="57"/>
      <c r="C97" s="57"/>
      <c r="D97" s="57"/>
      <c r="E97" s="57"/>
      <c r="F97" s="57"/>
      <c r="G97" s="57"/>
      <c r="H97" s="96"/>
      <c r="I97" s="57"/>
      <c r="J97" s="57"/>
      <c r="K97" s="57"/>
      <c r="L97" s="57"/>
      <c r="M97" s="57"/>
      <c r="N97" s="57"/>
    </row>
    <row r="98" spans="2:14" s="56" customFormat="1" ht="16.5" customHeight="1" x14ac:dyDescent="0.25">
      <c r="B98" s="57"/>
      <c r="C98" s="57"/>
      <c r="D98" s="57"/>
      <c r="E98" s="57"/>
      <c r="F98" s="57"/>
      <c r="G98" s="57"/>
      <c r="H98" s="96"/>
      <c r="I98" s="57"/>
      <c r="J98" s="57"/>
      <c r="K98" s="57"/>
      <c r="L98" s="57"/>
      <c r="M98" s="57"/>
      <c r="N98" s="57"/>
    </row>
    <row r="99" spans="2:14" s="56" customFormat="1" ht="16.5" customHeight="1" x14ac:dyDescent="0.25">
      <c r="B99" s="57"/>
      <c r="C99" s="57"/>
      <c r="D99" s="57"/>
      <c r="E99" s="57"/>
      <c r="F99" s="57"/>
      <c r="G99" s="57"/>
      <c r="H99" s="96"/>
      <c r="I99" s="57"/>
      <c r="J99" s="57"/>
      <c r="K99" s="57"/>
      <c r="L99" s="57"/>
      <c r="M99" s="57"/>
      <c r="N99" s="57"/>
    </row>
    <row r="100" spans="2:14" s="56" customFormat="1" ht="16.5" customHeight="1" x14ac:dyDescent="0.25">
      <c r="B100" s="57"/>
      <c r="C100" s="57"/>
      <c r="D100" s="57"/>
      <c r="E100" s="57"/>
      <c r="F100" s="57"/>
      <c r="G100" s="57"/>
      <c r="H100" s="96"/>
      <c r="I100" s="57"/>
      <c r="J100" s="57"/>
      <c r="K100" s="57"/>
      <c r="L100" s="57"/>
      <c r="M100" s="57"/>
      <c r="N100" s="57"/>
    </row>
    <row r="101" spans="2:14" s="56" customFormat="1" ht="16.5" customHeight="1" x14ac:dyDescent="0.25">
      <c r="B101" s="57"/>
      <c r="C101" s="57"/>
      <c r="D101" s="57"/>
      <c r="E101" s="57"/>
      <c r="F101" s="57"/>
      <c r="G101" s="57"/>
      <c r="H101" s="96"/>
      <c r="I101" s="57"/>
      <c r="J101" s="57"/>
      <c r="K101" s="57"/>
      <c r="L101" s="57"/>
      <c r="M101" s="57"/>
      <c r="N101" s="57"/>
    </row>
    <row r="102" spans="2:14" s="56" customFormat="1" ht="16.5" customHeight="1" x14ac:dyDescent="0.25">
      <c r="B102" s="57"/>
      <c r="C102" s="57"/>
      <c r="D102" s="57"/>
      <c r="E102" s="57"/>
      <c r="F102" s="57"/>
      <c r="G102" s="57"/>
      <c r="H102" s="96"/>
      <c r="I102" s="57"/>
      <c r="J102" s="57"/>
      <c r="K102" s="57"/>
      <c r="L102" s="57"/>
      <c r="M102" s="57"/>
      <c r="N102" s="57"/>
    </row>
    <row r="103" spans="2:14" s="56" customFormat="1" ht="16.5" customHeight="1" x14ac:dyDescent="0.25">
      <c r="B103" s="57"/>
      <c r="C103" s="57"/>
      <c r="D103" s="57"/>
      <c r="E103" s="57"/>
      <c r="F103" s="57"/>
      <c r="G103" s="57"/>
      <c r="H103" s="96"/>
      <c r="I103" s="57"/>
      <c r="J103" s="57"/>
      <c r="K103" s="57"/>
      <c r="L103" s="57"/>
      <c r="M103" s="57"/>
      <c r="N103" s="57"/>
    </row>
    <row r="104" spans="2:14" s="56" customFormat="1" ht="16.5" customHeight="1" x14ac:dyDescent="0.25">
      <c r="B104" s="57"/>
      <c r="C104" s="57"/>
      <c r="D104" s="57"/>
      <c r="E104" s="57"/>
      <c r="F104" s="57"/>
      <c r="G104" s="57"/>
      <c r="H104" s="96"/>
      <c r="I104" s="57"/>
      <c r="J104" s="57"/>
      <c r="K104" s="57"/>
      <c r="L104" s="57"/>
      <c r="M104" s="57"/>
      <c r="N104" s="57"/>
    </row>
    <row r="105" spans="2:14" s="56" customFormat="1" ht="16.5" customHeight="1" x14ac:dyDescent="0.25">
      <c r="B105" s="57"/>
      <c r="C105" s="57"/>
      <c r="D105" s="57"/>
      <c r="E105" s="57"/>
      <c r="F105" s="57"/>
      <c r="G105" s="57"/>
      <c r="H105" s="96"/>
      <c r="I105" s="57"/>
      <c r="J105" s="57"/>
      <c r="K105" s="57"/>
      <c r="L105" s="57"/>
      <c r="M105" s="57"/>
      <c r="N105" s="57"/>
    </row>
    <row r="106" spans="2:14" s="56" customFormat="1" ht="16.5" customHeight="1" x14ac:dyDescent="0.25">
      <c r="B106" s="57"/>
      <c r="C106" s="57"/>
      <c r="D106" s="57"/>
      <c r="E106" s="57"/>
      <c r="F106" s="57"/>
      <c r="G106" s="57"/>
      <c r="H106" s="96"/>
      <c r="I106" s="57"/>
      <c r="J106" s="57"/>
      <c r="K106" s="57"/>
      <c r="L106" s="57"/>
      <c r="M106" s="57"/>
      <c r="N106" s="57"/>
    </row>
    <row r="107" spans="2:14" s="56" customFormat="1" ht="16.5" customHeight="1" x14ac:dyDescent="0.25">
      <c r="B107" s="57"/>
      <c r="C107" s="57"/>
      <c r="D107" s="57"/>
      <c r="E107" s="57"/>
      <c r="F107" s="57"/>
      <c r="G107" s="57"/>
      <c r="H107" s="96"/>
      <c r="I107" s="57"/>
      <c r="J107" s="57"/>
      <c r="K107" s="57"/>
      <c r="L107" s="57"/>
      <c r="M107" s="57"/>
      <c r="N107" s="57"/>
    </row>
    <row r="108" spans="2:14" s="56" customFormat="1" ht="16.5" customHeight="1" x14ac:dyDescent="0.25">
      <c r="B108" s="57"/>
      <c r="C108" s="57"/>
      <c r="D108" s="57"/>
      <c r="E108" s="57"/>
      <c r="F108" s="57"/>
      <c r="G108" s="57"/>
      <c r="H108" s="96"/>
      <c r="I108" s="57"/>
      <c r="J108" s="57"/>
      <c r="K108" s="57"/>
      <c r="L108" s="57"/>
      <c r="M108" s="57"/>
      <c r="N108" s="57"/>
    </row>
    <row r="109" spans="2:14" s="56" customFormat="1" ht="16.5" customHeight="1" x14ac:dyDescent="0.25">
      <c r="B109" s="57"/>
      <c r="C109" s="57"/>
      <c r="D109" s="57"/>
      <c r="E109" s="57"/>
      <c r="F109" s="57"/>
      <c r="G109" s="57"/>
      <c r="H109" s="96"/>
      <c r="I109" s="57"/>
      <c r="J109" s="57"/>
      <c r="K109" s="57"/>
      <c r="L109" s="57"/>
      <c r="M109" s="57"/>
      <c r="N109" s="57"/>
    </row>
    <row r="110" spans="2:14" s="56" customFormat="1" ht="16.5" customHeight="1" x14ac:dyDescent="0.25">
      <c r="B110" s="57"/>
      <c r="C110" s="57"/>
      <c r="D110" s="57"/>
      <c r="E110" s="57"/>
      <c r="F110" s="57"/>
      <c r="G110" s="57"/>
      <c r="H110" s="96"/>
      <c r="I110" s="57"/>
      <c r="J110" s="57"/>
      <c r="K110" s="57"/>
      <c r="L110" s="57"/>
      <c r="M110" s="57"/>
      <c r="N110" s="57"/>
    </row>
    <row r="111" spans="2:14" s="56" customFormat="1" ht="16.5" customHeight="1" x14ac:dyDescent="0.25">
      <c r="B111" s="57"/>
      <c r="C111" s="57"/>
      <c r="D111" s="57"/>
      <c r="E111" s="57"/>
      <c r="F111" s="57"/>
      <c r="G111" s="57"/>
      <c r="H111" s="96"/>
      <c r="I111" s="57"/>
      <c r="J111" s="57"/>
      <c r="K111" s="57"/>
      <c r="L111" s="57"/>
      <c r="M111" s="57"/>
      <c r="N111" s="57"/>
    </row>
    <row r="112" spans="2:14" s="56" customFormat="1" ht="16.5" customHeight="1" x14ac:dyDescent="0.25">
      <c r="B112" s="57"/>
      <c r="C112" s="57"/>
      <c r="D112" s="57"/>
      <c r="E112" s="57"/>
      <c r="F112" s="57"/>
      <c r="G112" s="57"/>
      <c r="H112" s="96"/>
      <c r="I112" s="57"/>
      <c r="J112" s="57"/>
      <c r="K112" s="57"/>
      <c r="L112" s="57"/>
      <c r="M112" s="57"/>
      <c r="N112" s="57"/>
    </row>
    <row r="113" spans="2:14" s="56" customFormat="1" ht="16.5" customHeight="1" x14ac:dyDescent="0.25">
      <c r="B113" s="57"/>
      <c r="C113" s="57"/>
      <c r="D113" s="57"/>
      <c r="E113" s="57"/>
      <c r="F113" s="57"/>
      <c r="G113" s="57"/>
      <c r="H113" s="96"/>
      <c r="I113" s="57"/>
      <c r="J113" s="57"/>
      <c r="K113" s="57"/>
      <c r="L113" s="57"/>
      <c r="M113" s="57"/>
      <c r="N113" s="57"/>
    </row>
    <row r="114" spans="2:14" s="56" customFormat="1" ht="16.5" customHeight="1" x14ac:dyDescent="0.25">
      <c r="B114" s="57"/>
      <c r="C114" s="57"/>
      <c r="D114" s="57"/>
      <c r="E114" s="57"/>
      <c r="F114" s="57"/>
      <c r="G114" s="57"/>
      <c r="H114" s="96"/>
      <c r="I114" s="57"/>
      <c r="J114" s="57"/>
      <c r="K114" s="57"/>
      <c r="L114" s="57"/>
      <c r="M114" s="57"/>
      <c r="N114" s="57"/>
    </row>
    <row r="115" spans="2:14" s="56" customFormat="1" ht="16.5" customHeight="1" x14ac:dyDescent="0.25">
      <c r="B115" s="57"/>
      <c r="C115" s="57"/>
      <c r="D115" s="57"/>
      <c r="E115" s="57"/>
      <c r="F115" s="57"/>
      <c r="G115" s="57"/>
      <c r="H115" s="96"/>
      <c r="I115" s="57"/>
      <c r="J115" s="57"/>
      <c r="K115" s="57"/>
      <c r="L115" s="57"/>
      <c r="M115" s="57"/>
      <c r="N115" s="57"/>
    </row>
    <row r="116" spans="2:14" s="56" customFormat="1" ht="16.5" customHeight="1" x14ac:dyDescent="0.25">
      <c r="B116" s="57"/>
      <c r="C116" s="57"/>
      <c r="D116" s="57"/>
      <c r="E116" s="57"/>
      <c r="F116" s="57"/>
      <c r="G116" s="57"/>
      <c r="H116" s="96"/>
      <c r="I116" s="57"/>
      <c r="J116" s="57"/>
      <c r="K116" s="57"/>
      <c r="L116" s="57"/>
      <c r="M116" s="57"/>
      <c r="N116" s="57"/>
    </row>
    <row r="117" spans="2:14" s="56" customFormat="1" ht="16.5" customHeight="1" x14ac:dyDescent="0.25">
      <c r="B117" s="57"/>
      <c r="C117" s="57"/>
      <c r="D117" s="57"/>
      <c r="E117" s="57"/>
      <c r="F117" s="57"/>
      <c r="G117" s="57"/>
      <c r="H117" s="96"/>
      <c r="I117" s="57"/>
      <c r="J117" s="57"/>
      <c r="K117" s="57"/>
      <c r="L117" s="57"/>
      <c r="M117" s="57"/>
      <c r="N117" s="57"/>
    </row>
    <row r="118" spans="2:14" s="56" customFormat="1" ht="16.5" customHeight="1" x14ac:dyDescent="0.25">
      <c r="B118" s="57"/>
      <c r="C118" s="57"/>
      <c r="D118" s="57"/>
      <c r="E118" s="57"/>
      <c r="F118" s="57"/>
      <c r="G118" s="57"/>
      <c r="H118" s="96"/>
      <c r="I118" s="57"/>
      <c r="J118" s="57"/>
      <c r="K118" s="57"/>
      <c r="L118" s="57"/>
      <c r="M118" s="57"/>
      <c r="N118" s="57"/>
    </row>
    <row r="119" spans="2:14" s="56" customFormat="1" ht="16.5" customHeight="1" x14ac:dyDescent="0.25">
      <c r="B119" s="57"/>
      <c r="C119" s="57"/>
      <c r="D119" s="57"/>
      <c r="E119" s="57"/>
      <c r="F119" s="57"/>
      <c r="G119" s="57"/>
      <c r="H119" s="96"/>
      <c r="I119" s="57"/>
      <c r="J119" s="57"/>
      <c r="K119" s="57"/>
      <c r="L119" s="57"/>
      <c r="M119" s="57"/>
      <c r="N119" s="57"/>
    </row>
    <row r="120" spans="2:14" s="56" customFormat="1" ht="16.5" customHeight="1" x14ac:dyDescent="0.25">
      <c r="B120" s="57"/>
      <c r="C120" s="57"/>
      <c r="D120" s="57"/>
      <c r="E120" s="57"/>
      <c r="F120" s="57"/>
      <c r="G120" s="57"/>
      <c r="H120" s="96"/>
      <c r="I120" s="57"/>
      <c r="J120" s="57"/>
      <c r="K120" s="57"/>
      <c r="L120" s="57"/>
      <c r="M120" s="57"/>
      <c r="N120" s="57"/>
    </row>
    <row r="121" spans="2:14" s="56" customFormat="1" ht="16.5" customHeight="1" x14ac:dyDescent="0.25">
      <c r="B121" s="57"/>
      <c r="C121" s="57"/>
      <c r="D121" s="57"/>
      <c r="E121" s="57"/>
      <c r="F121" s="57"/>
      <c r="G121" s="57"/>
      <c r="H121" s="96"/>
      <c r="I121" s="57"/>
      <c r="J121" s="57"/>
      <c r="K121" s="57"/>
      <c r="L121" s="57"/>
      <c r="M121" s="57"/>
      <c r="N121" s="57"/>
    </row>
    <row r="122" spans="2:14" s="56" customFormat="1" ht="16.5" customHeight="1" x14ac:dyDescent="0.25">
      <c r="B122" s="57"/>
      <c r="C122" s="57"/>
      <c r="D122" s="57"/>
      <c r="E122" s="57"/>
      <c r="F122" s="57"/>
      <c r="G122" s="57"/>
      <c r="H122" s="96"/>
      <c r="I122" s="57"/>
      <c r="J122" s="57"/>
      <c r="K122" s="57"/>
      <c r="L122" s="57"/>
      <c r="M122" s="57"/>
      <c r="N122" s="57"/>
    </row>
    <row r="123" spans="2:14" s="56" customFormat="1" ht="16.5" customHeight="1" x14ac:dyDescent="0.25">
      <c r="B123" s="57"/>
      <c r="C123" s="57"/>
      <c r="D123" s="57"/>
      <c r="E123" s="57"/>
      <c r="F123" s="57"/>
      <c r="G123" s="57"/>
      <c r="H123" s="96"/>
      <c r="I123" s="57"/>
      <c r="J123" s="57"/>
      <c r="K123" s="57"/>
      <c r="L123" s="57"/>
      <c r="M123" s="57"/>
      <c r="N123" s="57"/>
    </row>
    <row r="124" spans="2:14" s="56" customFormat="1" ht="16.5" customHeight="1" x14ac:dyDescent="0.25">
      <c r="B124" s="57"/>
      <c r="C124" s="57"/>
      <c r="D124" s="57"/>
      <c r="E124" s="57"/>
      <c r="F124" s="57"/>
      <c r="G124" s="57"/>
      <c r="H124" s="96"/>
      <c r="I124" s="57"/>
      <c r="J124" s="57"/>
      <c r="K124" s="57"/>
      <c r="L124" s="57"/>
      <c r="M124" s="57"/>
      <c r="N124" s="57"/>
    </row>
    <row r="125" spans="2:14" s="56" customFormat="1" ht="16.5" customHeight="1" x14ac:dyDescent="0.25">
      <c r="B125" s="57"/>
      <c r="C125" s="57"/>
      <c r="D125" s="57"/>
      <c r="E125" s="57"/>
      <c r="F125" s="57"/>
      <c r="G125" s="57"/>
      <c r="H125" s="96"/>
      <c r="I125" s="57"/>
      <c r="J125" s="57"/>
      <c r="K125" s="57"/>
      <c r="L125" s="57"/>
      <c r="M125" s="57"/>
      <c r="N125" s="57"/>
    </row>
    <row r="126" spans="2:14" s="56" customFormat="1" ht="16.5" customHeight="1" x14ac:dyDescent="0.25">
      <c r="B126" s="57"/>
      <c r="C126" s="57"/>
      <c r="D126" s="57"/>
      <c r="E126" s="57"/>
      <c r="F126" s="57"/>
      <c r="G126" s="57"/>
      <c r="H126" s="96"/>
      <c r="I126" s="57"/>
      <c r="J126" s="57"/>
      <c r="K126" s="57"/>
      <c r="L126" s="57"/>
      <c r="M126" s="57"/>
      <c r="N126" s="57"/>
    </row>
    <row r="127" spans="2:14" s="56" customFormat="1" ht="16.5" customHeight="1" x14ac:dyDescent="0.25">
      <c r="B127" s="57"/>
      <c r="C127" s="57"/>
      <c r="D127" s="57"/>
      <c r="E127" s="57"/>
      <c r="F127" s="57"/>
      <c r="G127" s="57"/>
      <c r="H127" s="96"/>
      <c r="I127" s="57"/>
      <c r="J127" s="57"/>
      <c r="K127" s="57"/>
      <c r="L127" s="57"/>
      <c r="M127" s="57"/>
      <c r="N127" s="57"/>
    </row>
    <row r="128" spans="2:14" s="56" customFormat="1" ht="16.5" customHeight="1" x14ac:dyDescent="0.25">
      <c r="B128" s="57"/>
      <c r="C128" s="57"/>
      <c r="D128" s="57"/>
      <c r="E128" s="57"/>
      <c r="F128" s="57"/>
      <c r="G128" s="57"/>
      <c r="H128" s="96"/>
      <c r="I128" s="57"/>
      <c r="J128" s="57"/>
      <c r="K128" s="57"/>
      <c r="L128" s="57"/>
      <c r="M128" s="57"/>
      <c r="N128" s="57"/>
    </row>
    <row r="129" spans="2:14" s="56" customFormat="1" ht="16.5" customHeight="1" x14ac:dyDescent="0.25">
      <c r="B129" s="57"/>
      <c r="C129" s="57"/>
      <c r="D129" s="57"/>
      <c r="E129" s="57"/>
      <c r="F129" s="57"/>
      <c r="G129" s="57"/>
      <c r="H129" s="96"/>
      <c r="I129" s="57"/>
      <c r="J129" s="57"/>
      <c r="K129" s="57"/>
      <c r="L129" s="57"/>
      <c r="M129" s="57"/>
      <c r="N129" s="57"/>
    </row>
    <row r="130" spans="2:14" s="56" customFormat="1" ht="16.5" customHeight="1" x14ac:dyDescent="0.25">
      <c r="B130" s="57"/>
      <c r="C130" s="57"/>
      <c r="D130" s="57"/>
      <c r="E130" s="57"/>
      <c r="F130" s="57"/>
      <c r="G130" s="57"/>
      <c r="H130" s="96"/>
      <c r="I130" s="57"/>
      <c r="J130" s="57"/>
      <c r="K130" s="57"/>
      <c r="L130" s="57"/>
      <c r="M130" s="57"/>
      <c r="N130" s="57"/>
    </row>
    <row r="131" spans="2:14" s="56" customFormat="1" ht="16.5" customHeight="1" x14ac:dyDescent="0.25">
      <c r="B131" s="57"/>
      <c r="C131" s="57"/>
      <c r="D131" s="57"/>
      <c r="E131" s="57"/>
      <c r="F131" s="57"/>
      <c r="G131" s="57"/>
      <c r="H131" s="96"/>
      <c r="I131" s="57"/>
      <c r="J131" s="57"/>
      <c r="K131" s="57"/>
      <c r="L131" s="57"/>
      <c r="M131" s="57"/>
      <c r="N131" s="57"/>
    </row>
    <row r="132" spans="2:14" s="56" customFormat="1" ht="16.5" customHeight="1" x14ac:dyDescent="0.25">
      <c r="B132" s="57"/>
      <c r="C132" s="57"/>
      <c r="D132" s="57"/>
      <c r="E132" s="57"/>
      <c r="F132" s="57"/>
      <c r="G132" s="57"/>
      <c r="H132" s="96"/>
      <c r="I132" s="57"/>
      <c r="J132" s="57"/>
      <c r="K132" s="57"/>
      <c r="L132" s="57"/>
      <c r="M132" s="57"/>
      <c r="N132" s="57"/>
    </row>
    <row r="133" spans="2:14" s="56" customFormat="1" ht="16.5" customHeight="1" x14ac:dyDescent="0.25">
      <c r="B133" s="57"/>
      <c r="C133" s="57"/>
      <c r="D133" s="57"/>
      <c r="E133" s="57"/>
      <c r="F133" s="57"/>
      <c r="G133" s="57"/>
      <c r="H133" s="96"/>
      <c r="I133" s="57"/>
      <c r="J133" s="57"/>
      <c r="K133" s="57"/>
      <c r="L133" s="57"/>
      <c r="M133" s="57"/>
      <c r="N133" s="57"/>
    </row>
    <row r="134" spans="2:14" s="56" customFormat="1" ht="16.5" customHeight="1" x14ac:dyDescent="0.25">
      <c r="B134" s="57"/>
      <c r="C134" s="57"/>
      <c r="D134" s="57"/>
      <c r="E134" s="57"/>
      <c r="F134" s="57"/>
      <c r="G134" s="57"/>
      <c r="H134" s="96"/>
      <c r="I134" s="57"/>
      <c r="J134" s="57"/>
      <c r="K134" s="57"/>
      <c r="L134" s="57"/>
      <c r="M134" s="57"/>
      <c r="N134" s="57"/>
    </row>
    <row r="135" spans="2:14" s="56" customFormat="1" ht="16.5" customHeight="1" x14ac:dyDescent="0.25">
      <c r="B135" s="57"/>
      <c r="C135" s="57"/>
      <c r="D135" s="57"/>
      <c r="E135" s="57"/>
      <c r="F135" s="57"/>
      <c r="G135" s="57"/>
      <c r="H135" s="96"/>
      <c r="I135" s="57"/>
      <c r="J135" s="57"/>
      <c r="K135" s="57"/>
      <c r="L135" s="57"/>
      <c r="M135" s="57"/>
      <c r="N135" s="57"/>
    </row>
    <row r="136" spans="2:14" s="56" customFormat="1" ht="16.5" customHeight="1" x14ac:dyDescent="0.25">
      <c r="B136" s="57"/>
      <c r="C136" s="57"/>
      <c r="D136" s="57"/>
      <c r="E136" s="57"/>
      <c r="F136" s="57"/>
      <c r="G136" s="57"/>
      <c r="H136" s="96"/>
      <c r="I136" s="57"/>
      <c r="J136" s="57"/>
      <c r="K136" s="57"/>
      <c r="L136" s="57"/>
      <c r="M136" s="57"/>
      <c r="N136" s="57"/>
    </row>
    <row r="137" spans="2:14" s="56" customFormat="1" ht="16.5" customHeight="1" x14ac:dyDescent="0.25">
      <c r="B137" s="57"/>
      <c r="C137" s="57"/>
      <c r="D137" s="57"/>
      <c r="E137" s="57"/>
      <c r="F137" s="57"/>
      <c r="G137" s="57"/>
      <c r="H137" s="96"/>
      <c r="I137" s="57"/>
      <c r="J137" s="57"/>
      <c r="K137" s="57"/>
      <c r="L137" s="57"/>
      <c r="M137" s="57"/>
      <c r="N137" s="57"/>
    </row>
    <row r="138" spans="2:14" s="56" customFormat="1" ht="16.5" customHeight="1" x14ac:dyDescent="0.25">
      <c r="B138" s="57"/>
      <c r="C138" s="57"/>
      <c r="D138" s="57"/>
      <c r="E138" s="57"/>
      <c r="F138" s="57"/>
      <c r="G138" s="57"/>
      <c r="H138" s="96"/>
      <c r="I138" s="57"/>
      <c r="J138" s="57"/>
      <c r="K138" s="57"/>
      <c r="L138" s="57"/>
      <c r="M138" s="57"/>
      <c r="N138" s="57"/>
    </row>
    <row r="139" spans="2:14" s="56" customFormat="1" ht="16.5" customHeight="1" x14ac:dyDescent="0.25">
      <c r="B139" s="57"/>
      <c r="C139" s="57"/>
      <c r="D139" s="57"/>
      <c r="E139" s="57"/>
      <c r="F139" s="57"/>
      <c r="G139" s="57"/>
      <c r="H139" s="96"/>
      <c r="I139" s="57"/>
      <c r="J139" s="57"/>
      <c r="K139" s="57"/>
      <c r="L139" s="57"/>
      <c r="M139" s="57"/>
      <c r="N139" s="57"/>
    </row>
    <row r="140" spans="2:14" s="56" customFormat="1" ht="16.5" customHeight="1" x14ac:dyDescent="0.25">
      <c r="B140" s="57"/>
      <c r="C140" s="57"/>
      <c r="D140" s="57"/>
      <c r="E140" s="57"/>
      <c r="F140" s="57"/>
      <c r="G140" s="57"/>
      <c r="H140" s="96"/>
      <c r="I140" s="57"/>
      <c r="J140" s="57"/>
      <c r="K140" s="57"/>
      <c r="L140" s="57"/>
      <c r="M140" s="57"/>
      <c r="N140" s="57"/>
    </row>
    <row r="141" spans="2:14" s="56" customFormat="1" ht="16.5" customHeight="1" x14ac:dyDescent="0.25">
      <c r="B141" s="57"/>
      <c r="C141" s="57"/>
      <c r="D141" s="57"/>
      <c r="E141" s="57"/>
      <c r="F141" s="57"/>
      <c r="G141" s="57"/>
      <c r="H141" s="96"/>
      <c r="I141" s="57"/>
      <c r="J141" s="57"/>
      <c r="K141" s="57"/>
      <c r="L141" s="57"/>
      <c r="M141" s="57"/>
      <c r="N141" s="57"/>
    </row>
    <row r="142" spans="2:14" s="56" customFormat="1" ht="16.5" customHeight="1" x14ac:dyDescent="0.25">
      <c r="B142" s="57"/>
      <c r="C142" s="57"/>
      <c r="D142" s="57"/>
      <c r="E142" s="57"/>
      <c r="F142" s="57"/>
      <c r="G142" s="57"/>
      <c r="H142" s="96"/>
      <c r="I142" s="57"/>
      <c r="J142" s="57"/>
      <c r="K142" s="57"/>
      <c r="L142" s="57"/>
      <c r="M142" s="57"/>
      <c r="N142" s="57"/>
    </row>
    <row r="143" spans="2:14" s="56" customFormat="1" ht="16.5" customHeight="1" x14ac:dyDescent="0.25">
      <c r="B143" s="57"/>
      <c r="C143" s="57"/>
      <c r="D143" s="57"/>
      <c r="E143" s="57"/>
      <c r="F143" s="57"/>
      <c r="G143" s="57"/>
      <c r="H143" s="96"/>
      <c r="I143" s="57"/>
      <c r="J143" s="57"/>
      <c r="K143" s="57"/>
      <c r="L143" s="57"/>
      <c r="M143" s="57"/>
      <c r="N143" s="57"/>
    </row>
    <row r="144" spans="2:14" s="56" customFormat="1" ht="16.5" customHeight="1" x14ac:dyDescent="0.25">
      <c r="B144" s="57"/>
      <c r="C144" s="57"/>
      <c r="D144" s="57"/>
      <c r="E144" s="57"/>
      <c r="F144" s="57"/>
      <c r="G144" s="57"/>
      <c r="H144" s="96"/>
      <c r="I144" s="57"/>
      <c r="J144" s="57"/>
      <c r="K144" s="57"/>
      <c r="L144" s="57"/>
      <c r="M144" s="57"/>
      <c r="N144" s="57"/>
    </row>
    <row r="145" spans="2:14" s="56" customFormat="1" ht="16.5" customHeight="1" x14ac:dyDescent="0.25">
      <c r="B145" s="57"/>
      <c r="C145" s="57"/>
      <c r="D145" s="57"/>
      <c r="E145" s="57"/>
      <c r="F145" s="57"/>
      <c r="G145" s="57"/>
      <c r="H145" s="96"/>
      <c r="I145" s="57"/>
      <c r="J145" s="57"/>
      <c r="K145" s="57"/>
      <c r="L145" s="57"/>
      <c r="M145" s="57"/>
      <c r="N145" s="57"/>
    </row>
    <row r="146" spans="2:14" s="56" customFormat="1" ht="16.5" customHeight="1" x14ac:dyDescent="0.25">
      <c r="B146" s="57"/>
      <c r="C146" s="57"/>
      <c r="D146" s="57"/>
      <c r="E146" s="57"/>
      <c r="F146" s="57"/>
      <c r="G146" s="57"/>
      <c r="H146" s="96"/>
      <c r="I146" s="57"/>
      <c r="J146" s="57"/>
      <c r="K146" s="57"/>
      <c r="L146" s="57"/>
      <c r="M146" s="57"/>
      <c r="N146" s="57"/>
    </row>
    <row r="147" spans="2:14" s="56" customFormat="1" ht="16.5" customHeight="1" x14ac:dyDescent="0.25">
      <c r="B147" s="57"/>
      <c r="C147" s="57"/>
      <c r="D147" s="57"/>
      <c r="E147" s="57"/>
      <c r="F147" s="57"/>
      <c r="G147" s="57"/>
      <c r="H147" s="96"/>
      <c r="I147" s="57"/>
      <c r="J147" s="57"/>
      <c r="K147" s="57"/>
      <c r="L147" s="57"/>
      <c r="M147" s="57"/>
      <c r="N147" s="57"/>
    </row>
    <row r="148" spans="2:14" s="56" customFormat="1" ht="16.5" customHeight="1" x14ac:dyDescent="0.25">
      <c r="B148" s="57"/>
      <c r="C148" s="57"/>
      <c r="D148" s="57"/>
      <c r="E148" s="57"/>
      <c r="F148" s="57"/>
      <c r="G148" s="57"/>
      <c r="H148" s="96"/>
      <c r="I148" s="57"/>
      <c r="J148" s="57"/>
      <c r="K148" s="57"/>
      <c r="L148" s="57"/>
      <c r="M148" s="57"/>
      <c r="N148" s="57"/>
    </row>
    <row r="149" spans="2:14" s="56" customFormat="1" ht="16.5" customHeight="1" x14ac:dyDescent="0.25">
      <c r="B149" s="57"/>
      <c r="C149" s="57"/>
      <c r="D149" s="57"/>
      <c r="E149" s="57"/>
      <c r="F149" s="57"/>
      <c r="G149" s="57"/>
      <c r="H149" s="96"/>
      <c r="I149" s="57"/>
      <c r="J149" s="57"/>
      <c r="K149" s="57"/>
      <c r="L149" s="57"/>
      <c r="M149" s="57"/>
      <c r="N149" s="57"/>
    </row>
    <row r="150" spans="2:14" s="56" customFormat="1" ht="16.5" customHeight="1" x14ac:dyDescent="0.25">
      <c r="B150" s="57"/>
      <c r="C150" s="57"/>
      <c r="D150" s="57"/>
      <c r="E150" s="57"/>
      <c r="F150" s="57"/>
      <c r="G150" s="57"/>
      <c r="H150" s="96"/>
      <c r="I150" s="57"/>
      <c r="J150" s="57"/>
      <c r="K150" s="57"/>
      <c r="L150" s="57"/>
      <c r="M150" s="57"/>
      <c r="N150" s="57"/>
    </row>
    <row r="151" spans="2:14" s="56" customFormat="1" ht="16.5" customHeight="1" x14ac:dyDescent="0.25">
      <c r="B151" s="57"/>
      <c r="C151" s="57"/>
      <c r="D151" s="57"/>
      <c r="E151" s="57"/>
      <c r="F151" s="57"/>
      <c r="G151" s="57"/>
      <c r="H151" s="96"/>
      <c r="I151" s="57"/>
      <c r="J151" s="57"/>
      <c r="K151" s="57"/>
      <c r="L151" s="57"/>
      <c r="M151" s="57"/>
      <c r="N151" s="57"/>
    </row>
    <row r="152" spans="2:14" s="56" customFormat="1" ht="16.5" customHeight="1" x14ac:dyDescent="0.25">
      <c r="B152" s="57"/>
      <c r="C152" s="57"/>
      <c r="D152" s="57"/>
      <c r="E152" s="57"/>
      <c r="F152" s="57"/>
      <c r="G152" s="57"/>
      <c r="H152" s="96"/>
      <c r="I152" s="57"/>
      <c r="J152" s="57"/>
      <c r="K152" s="57"/>
      <c r="L152" s="57"/>
      <c r="M152" s="57"/>
      <c r="N152" s="57"/>
    </row>
    <row r="153" spans="2:14" s="56" customFormat="1" ht="16.5" customHeight="1" x14ac:dyDescent="0.25">
      <c r="B153" s="57"/>
      <c r="C153" s="57"/>
      <c r="D153" s="57"/>
      <c r="E153" s="57"/>
      <c r="F153" s="57"/>
      <c r="G153" s="57"/>
      <c r="H153" s="96"/>
      <c r="I153" s="57"/>
      <c r="J153" s="57"/>
      <c r="K153" s="57"/>
      <c r="L153" s="57"/>
      <c r="M153" s="57"/>
      <c r="N153" s="57"/>
    </row>
    <row r="154" spans="2:14" s="56" customFormat="1" ht="16.5" customHeight="1" x14ac:dyDescent="0.25">
      <c r="B154" s="57"/>
      <c r="C154" s="57"/>
      <c r="D154" s="57"/>
      <c r="E154" s="57"/>
      <c r="F154" s="57"/>
      <c r="G154" s="57"/>
      <c r="H154" s="96"/>
      <c r="I154" s="57"/>
      <c r="J154" s="57"/>
      <c r="K154" s="57"/>
      <c r="L154" s="57"/>
      <c r="M154" s="57"/>
      <c r="N154" s="57"/>
    </row>
    <row r="155" spans="2:14" s="56" customFormat="1" ht="16.5" customHeight="1" x14ac:dyDescent="0.25">
      <c r="B155" s="57"/>
      <c r="C155" s="57"/>
      <c r="D155" s="57"/>
      <c r="E155" s="57"/>
      <c r="F155" s="57"/>
      <c r="G155" s="57"/>
      <c r="H155" s="96"/>
      <c r="I155" s="57"/>
      <c r="J155" s="57"/>
      <c r="K155" s="57"/>
      <c r="L155" s="57"/>
      <c r="M155" s="57"/>
      <c r="N155" s="57"/>
    </row>
    <row r="156" spans="2:14" s="56" customFormat="1" ht="16.5" customHeight="1" x14ac:dyDescent="0.25">
      <c r="B156" s="57"/>
      <c r="C156" s="57"/>
      <c r="D156" s="57"/>
      <c r="E156" s="57"/>
      <c r="F156" s="57"/>
      <c r="G156" s="57"/>
      <c r="H156" s="96"/>
      <c r="I156" s="57"/>
      <c r="J156" s="57"/>
      <c r="K156" s="57"/>
      <c r="L156" s="57"/>
      <c r="M156" s="57"/>
      <c r="N156" s="57"/>
    </row>
    <row r="157" spans="2:14" s="56" customFormat="1" ht="16.5" customHeight="1" x14ac:dyDescent="0.25">
      <c r="B157" s="57"/>
      <c r="C157" s="57"/>
      <c r="D157" s="57"/>
      <c r="E157" s="57"/>
      <c r="F157" s="57"/>
      <c r="G157" s="57"/>
      <c r="H157" s="96"/>
      <c r="I157" s="57"/>
      <c r="J157" s="57"/>
      <c r="K157" s="57"/>
      <c r="L157" s="57"/>
      <c r="M157" s="57"/>
      <c r="N157" s="57"/>
    </row>
    <row r="158" spans="2:14" s="56" customFormat="1" ht="16.5" customHeight="1" x14ac:dyDescent="0.25">
      <c r="B158" s="57"/>
      <c r="C158" s="57"/>
      <c r="D158" s="57"/>
      <c r="E158" s="57"/>
      <c r="F158" s="57"/>
      <c r="G158" s="57"/>
      <c r="H158" s="96"/>
      <c r="I158" s="57"/>
      <c r="J158" s="57"/>
      <c r="K158" s="57"/>
      <c r="L158" s="57"/>
      <c r="M158" s="57"/>
      <c r="N158" s="57"/>
    </row>
    <row r="159" spans="2:14" s="56" customFormat="1" ht="16.5" customHeight="1" x14ac:dyDescent="0.25">
      <c r="B159" s="57"/>
      <c r="C159" s="57"/>
      <c r="D159" s="57"/>
      <c r="E159" s="57"/>
      <c r="F159" s="57"/>
      <c r="G159" s="57"/>
      <c r="H159" s="96"/>
      <c r="I159" s="57"/>
      <c r="J159" s="57"/>
      <c r="K159" s="57"/>
      <c r="L159" s="57"/>
      <c r="M159" s="57"/>
      <c r="N159" s="57"/>
    </row>
    <row r="160" spans="2:14" s="56" customFormat="1" ht="16.5" customHeight="1" x14ac:dyDescent="0.25">
      <c r="B160" s="57"/>
      <c r="C160" s="57"/>
      <c r="D160" s="57"/>
      <c r="E160" s="57"/>
      <c r="F160" s="57"/>
      <c r="G160" s="57"/>
      <c r="H160" s="96"/>
      <c r="I160" s="57"/>
      <c r="J160" s="57"/>
      <c r="K160" s="57"/>
      <c r="L160" s="57"/>
      <c r="M160" s="57"/>
      <c r="N160" s="57"/>
    </row>
    <row r="161" spans="2:14" s="56" customFormat="1" ht="16.5" customHeight="1" x14ac:dyDescent="0.25">
      <c r="B161" s="57"/>
      <c r="C161" s="57"/>
      <c r="D161" s="57"/>
      <c r="E161" s="57"/>
      <c r="F161" s="57"/>
      <c r="G161" s="57"/>
      <c r="H161" s="96"/>
      <c r="I161" s="57"/>
      <c r="J161" s="57"/>
      <c r="K161" s="57"/>
      <c r="L161" s="57"/>
      <c r="M161" s="57"/>
      <c r="N161" s="57"/>
    </row>
    <row r="162" spans="2:14" s="56" customFormat="1" ht="16.5" customHeight="1" x14ac:dyDescent="0.25">
      <c r="B162" s="57"/>
      <c r="C162" s="57"/>
      <c r="D162" s="57"/>
      <c r="E162" s="57"/>
      <c r="F162" s="57"/>
      <c r="G162" s="57"/>
      <c r="H162" s="96"/>
      <c r="I162" s="57"/>
      <c r="J162" s="57"/>
      <c r="K162" s="57"/>
      <c r="L162" s="57"/>
      <c r="M162" s="57"/>
      <c r="N162" s="57"/>
    </row>
    <row r="163" spans="2:14" s="56" customFormat="1" ht="16.5" customHeight="1" x14ac:dyDescent="0.25">
      <c r="B163" s="57"/>
      <c r="C163" s="57"/>
      <c r="D163" s="57"/>
      <c r="E163" s="57"/>
      <c r="F163" s="57"/>
      <c r="G163" s="57"/>
      <c r="H163" s="96"/>
      <c r="I163" s="57"/>
      <c r="J163" s="57"/>
      <c r="K163" s="57"/>
      <c r="L163" s="57"/>
      <c r="M163" s="57"/>
      <c r="N163" s="57"/>
    </row>
    <row r="164" spans="2:14" s="56" customFormat="1" ht="16.5" customHeight="1" x14ac:dyDescent="0.25">
      <c r="B164" s="57"/>
      <c r="C164" s="57"/>
      <c r="D164" s="57"/>
      <c r="E164" s="57"/>
      <c r="F164" s="57"/>
      <c r="G164" s="57"/>
      <c r="H164" s="96"/>
      <c r="I164" s="57"/>
      <c r="J164" s="57"/>
      <c r="K164" s="57"/>
      <c r="L164" s="57"/>
      <c r="M164" s="57"/>
      <c r="N164" s="57"/>
    </row>
    <row r="165" spans="2:14" s="56" customFormat="1" ht="16.5" customHeight="1" x14ac:dyDescent="0.25">
      <c r="B165" s="57"/>
      <c r="C165" s="57"/>
      <c r="D165" s="57"/>
      <c r="E165" s="57"/>
      <c r="F165" s="57"/>
      <c r="G165" s="57"/>
      <c r="H165" s="96"/>
      <c r="I165" s="57"/>
      <c r="J165" s="57"/>
      <c r="K165" s="57"/>
      <c r="L165" s="57"/>
      <c r="M165" s="57"/>
      <c r="N165" s="57"/>
    </row>
    <row r="166" spans="2:14" s="56" customFormat="1" ht="16.5" customHeight="1" x14ac:dyDescent="0.25">
      <c r="B166" s="57"/>
      <c r="C166" s="57"/>
      <c r="D166" s="57"/>
      <c r="E166" s="57"/>
      <c r="F166" s="57"/>
      <c r="G166" s="57"/>
      <c r="H166" s="96"/>
      <c r="I166" s="57"/>
      <c r="J166" s="57"/>
      <c r="K166" s="57"/>
      <c r="L166" s="57"/>
      <c r="M166" s="57"/>
      <c r="N166" s="57"/>
    </row>
    <row r="167" spans="2:14" s="56" customFormat="1" ht="16.5" customHeight="1" x14ac:dyDescent="0.25">
      <c r="B167" s="57"/>
      <c r="C167" s="57"/>
      <c r="D167" s="57"/>
      <c r="E167" s="57"/>
      <c r="F167" s="57"/>
      <c r="G167" s="57"/>
      <c r="H167" s="96"/>
      <c r="I167" s="57"/>
      <c r="J167" s="57"/>
      <c r="K167" s="57"/>
      <c r="L167" s="57"/>
      <c r="M167" s="57"/>
      <c r="N167" s="57"/>
    </row>
    <row r="168" spans="2:14" s="56" customFormat="1" ht="16.5" customHeight="1" x14ac:dyDescent="0.25">
      <c r="B168" s="57"/>
      <c r="C168" s="57"/>
      <c r="D168" s="57"/>
      <c r="E168" s="57"/>
      <c r="F168" s="57"/>
      <c r="G168" s="57"/>
      <c r="H168" s="96"/>
      <c r="I168" s="57"/>
      <c r="J168" s="57"/>
      <c r="K168" s="57"/>
      <c r="L168" s="57"/>
      <c r="M168" s="57"/>
      <c r="N168" s="57"/>
    </row>
    <row r="169" spans="2:14" s="56" customFormat="1" ht="16.5" customHeight="1" x14ac:dyDescent="0.25">
      <c r="B169" s="57"/>
      <c r="C169" s="57"/>
      <c r="D169" s="57"/>
      <c r="E169" s="57"/>
      <c r="F169" s="57"/>
      <c r="G169" s="57"/>
      <c r="H169" s="96"/>
      <c r="I169" s="57"/>
      <c r="J169" s="57"/>
      <c r="K169" s="57"/>
      <c r="L169" s="57"/>
      <c r="M169" s="57"/>
      <c r="N169" s="57"/>
    </row>
    <row r="170" spans="2:14" s="56" customFormat="1" ht="16.5" customHeight="1" x14ac:dyDescent="0.25">
      <c r="B170" s="57"/>
      <c r="C170" s="57"/>
      <c r="D170" s="57"/>
      <c r="E170" s="57"/>
      <c r="F170" s="57"/>
      <c r="G170" s="57"/>
      <c r="H170" s="96"/>
      <c r="I170" s="57"/>
      <c r="J170" s="57"/>
      <c r="K170" s="57"/>
      <c r="L170" s="57"/>
      <c r="M170" s="57"/>
      <c r="N170" s="57"/>
    </row>
    <row r="171" spans="2:14" s="56" customFormat="1" ht="16.5" customHeight="1" x14ac:dyDescent="0.25">
      <c r="B171" s="57"/>
      <c r="C171" s="57"/>
      <c r="D171" s="57"/>
      <c r="E171" s="57"/>
      <c r="F171" s="57"/>
      <c r="G171" s="57"/>
      <c r="H171" s="96"/>
      <c r="I171" s="57"/>
      <c r="J171" s="57"/>
      <c r="K171" s="57"/>
      <c r="L171" s="57"/>
      <c r="M171" s="57"/>
      <c r="N171" s="57"/>
    </row>
    <row r="172" spans="2:14" s="56" customFormat="1" ht="16.5" customHeight="1" x14ac:dyDescent="0.25">
      <c r="B172" s="57"/>
      <c r="C172" s="57"/>
      <c r="D172" s="57"/>
      <c r="E172" s="57"/>
      <c r="F172" s="57"/>
      <c r="G172" s="57"/>
      <c r="H172" s="96"/>
      <c r="I172" s="57"/>
      <c r="J172" s="57"/>
      <c r="K172" s="57"/>
      <c r="L172" s="57"/>
      <c r="M172" s="57"/>
      <c r="N172" s="57"/>
    </row>
    <row r="173" spans="2:14" s="56" customFormat="1" ht="16.5" customHeight="1" x14ac:dyDescent="0.25">
      <c r="B173" s="57"/>
      <c r="C173" s="57"/>
      <c r="D173" s="57"/>
      <c r="E173" s="57"/>
      <c r="F173" s="57"/>
      <c r="G173" s="57"/>
      <c r="H173" s="96"/>
      <c r="I173" s="57"/>
      <c r="J173" s="57"/>
      <c r="K173" s="57"/>
      <c r="L173" s="57"/>
      <c r="M173" s="57"/>
      <c r="N173" s="57"/>
    </row>
    <row r="174" spans="2:14" s="56" customFormat="1" ht="16.5" customHeight="1" x14ac:dyDescent="0.25">
      <c r="B174" s="57"/>
      <c r="C174" s="57"/>
      <c r="D174" s="57"/>
      <c r="E174" s="57"/>
      <c r="F174" s="57"/>
      <c r="G174" s="57"/>
      <c r="H174" s="96"/>
      <c r="I174" s="57"/>
      <c r="J174" s="57"/>
      <c r="K174" s="57"/>
      <c r="L174" s="57"/>
      <c r="M174" s="57"/>
      <c r="N174" s="57"/>
    </row>
    <row r="175" spans="2:14" s="56" customFormat="1" ht="16.5" customHeight="1" x14ac:dyDescent="0.25">
      <c r="B175" s="57"/>
      <c r="C175" s="57"/>
      <c r="D175" s="57"/>
      <c r="E175" s="57"/>
      <c r="F175" s="57"/>
      <c r="G175" s="57"/>
      <c r="H175" s="96"/>
      <c r="I175" s="57"/>
      <c r="J175" s="57"/>
      <c r="K175" s="57"/>
      <c r="L175" s="57"/>
      <c r="M175" s="57"/>
      <c r="N175" s="57"/>
    </row>
    <row r="176" spans="2:14" s="56" customFormat="1" ht="16.5" customHeight="1" x14ac:dyDescent="0.25">
      <c r="B176" s="57"/>
      <c r="C176" s="57"/>
      <c r="D176" s="57"/>
      <c r="E176" s="57"/>
      <c r="F176" s="57"/>
      <c r="G176" s="57"/>
      <c r="H176" s="96"/>
      <c r="I176" s="57"/>
      <c r="J176" s="57"/>
      <c r="K176" s="57"/>
      <c r="L176" s="57"/>
      <c r="M176" s="57"/>
      <c r="N176" s="57"/>
    </row>
    <row r="177" spans="2:14" s="56" customFormat="1" ht="16.5" customHeight="1" x14ac:dyDescent="0.25">
      <c r="B177" s="57"/>
      <c r="C177" s="57"/>
      <c r="D177" s="57"/>
      <c r="E177" s="57"/>
      <c r="F177" s="57"/>
      <c r="G177" s="57"/>
      <c r="H177" s="96"/>
      <c r="I177" s="57"/>
      <c r="J177" s="57"/>
      <c r="K177" s="57"/>
      <c r="L177" s="57"/>
      <c r="M177" s="57"/>
      <c r="N177" s="57"/>
    </row>
    <row r="178" spans="2:14" s="56" customFormat="1" ht="16.5" customHeight="1" x14ac:dyDescent="0.25">
      <c r="B178" s="57"/>
      <c r="C178" s="57"/>
      <c r="D178" s="57"/>
      <c r="E178" s="57"/>
      <c r="F178" s="57"/>
      <c r="G178" s="57"/>
      <c r="H178" s="96"/>
      <c r="I178" s="57"/>
      <c r="J178" s="57"/>
      <c r="K178" s="57"/>
      <c r="L178" s="57"/>
      <c r="M178" s="57"/>
      <c r="N178" s="57"/>
    </row>
    <row r="179" spans="2:14" s="56" customFormat="1" ht="16.5" customHeight="1" x14ac:dyDescent="0.25">
      <c r="B179" s="57"/>
      <c r="C179" s="57"/>
      <c r="D179" s="57"/>
      <c r="E179" s="57"/>
      <c r="F179" s="57"/>
      <c r="G179" s="57"/>
      <c r="H179" s="96"/>
      <c r="I179" s="57"/>
      <c r="J179" s="57"/>
      <c r="K179" s="57"/>
      <c r="L179" s="57"/>
      <c r="M179" s="57"/>
      <c r="N179" s="57"/>
    </row>
    <row r="180" spans="2:14" s="56" customFormat="1" ht="16.5" customHeight="1" x14ac:dyDescent="0.25">
      <c r="B180" s="57"/>
      <c r="C180" s="57"/>
      <c r="D180" s="57"/>
      <c r="E180" s="57"/>
      <c r="F180" s="57"/>
      <c r="G180" s="57"/>
      <c r="H180" s="96"/>
      <c r="I180" s="57"/>
      <c r="J180" s="57"/>
      <c r="K180" s="57"/>
      <c r="L180" s="57"/>
      <c r="M180" s="57"/>
      <c r="N180" s="57"/>
    </row>
    <row r="181" spans="2:14" s="56" customFormat="1" ht="16.5" customHeight="1" x14ac:dyDescent="0.25">
      <c r="B181" s="57"/>
      <c r="C181" s="57"/>
      <c r="D181" s="57"/>
      <c r="E181" s="57"/>
      <c r="F181" s="57"/>
      <c r="G181" s="57"/>
      <c r="H181" s="96"/>
      <c r="I181" s="57"/>
      <c r="J181" s="57"/>
      <c r="K181" s="57"/>
      <c r="L181" s="57"/>
      <c r="M181" s="57"/>
      <c r="N181" s="57"/>
    </row>
    <row r="182" spans="2:14" s="56" customFormat="1" ht="16.5" customHeight="1" x14ac:dyDescent="0.25">
      <c r="B182" s="57"/>
      <c r="C182" s="57"/>
      <c r="D182" s="57"/>
      <c r="E182" s="57"/>
      <c r="F182" s="57"/>
      <c r="G182" s="57"/>
      <c r="H182" s="96"/>
      <c r="I182" s="57"/>
      <c r="J182" s="57"/>
      <c r="K182" s="57"/>
      <c r="L182" s="57"/>
      <c r="M182" s="57"/>
      <c r="N182" s="57"/>
    </row>
    <row r="183" spans="2:14" s="56" customFormat="1" ht="16.5" customHeight="1" x14ac:dyDescent="0.25">
      <c r="B183" s="57"/>
      <c r="C183" s="57"/>
      <c r="D183" s="57"/>
      <c r="E183" s="57"/>
      <c r="F183" s="57"/>
      <c r="G183" s="57"/>
      <c r="H183" s="96"/>
      <c r="I183" s="57"/>
      <c r="J183" s="57"/>
      <c r="K183" s="57"/>
      <c r="L183" s="57"/>
      <c r="M183" s="57"/>
      <c r="N183" s="57"/>
    </row>
    <row r="184" spans="2:14" s="56" customFormat="1" ht="16.5" customHeight="1" x14ac:dyDescent="0.25">
      <c r="B184" s="57"/>
      <c r="C184" s="57"/>
      <c r="D184" s="57"/>
      <c r="E184" s="57"/>
      <c r="F184" s="57"/>
      <c r="G184" s="57"/>
      <c r="H184" s="96"/>
      <c r="I184" s="57"/>
      <c r="J184" s="57"/>
      <c r="K184" s="57"/>
      <c r="L184" s="57"/>
      <c r="M184" s="57"/>
      <c r="N184" s="57"/>
    </row>
    <row r="185" spans="2:14" s="56" customFormat="1" ht="16.5" customHeight="1" x14ac:dyDescent="0.25">
      <c r="B185" s="57"/>
      <c r="C185" s="57"/>
      <c r="D185" s="57"/>
      <c r="E185" s="57"/>
      <c r="F185" s="57"/>
      <c r="G185" s="57"/>
      <c r="H185" s="96"/>
      <c r="I185" s="57"/>
      <c r="J185" s="57"/>
      <c r="K185" s="57"/>
      <c r="L185" s="57"/>
      <c r="M185" s="57"/>
      <c r="N185" s="57"/>
    </row>
    <row r="186" spans="2:14" s="56" customFormat="1" ht="16.5" customHeight="1" x14ac:dyDescent="0.25">
      <c r="B186" s="57"/>
      <c r="C186" s="57"/>
      <c r="D186" s="57"/>
      <c r="E186" s="57"/>
      <c r="F186" s="57"/>
      <c r="G186" s="57"/>
      <c r="H186" s="96"/>
      <c r="I186" s="57"/>
      <c r="J186" s="57"/>
      <c r="K186" s="57"/>
      <c r="L186" s="57"/>
      <c r="M186" s="57"/>
      <c r="N186" s="57"/>
    </row>
    <row r="187" spans="2:14" s="56" customFormat="1" ht="16.5" customHeight="1" x14ac:dyDescent="0.25">
      <c r="B187" s="57"/>
      <c r="C187" s="57"/>
      <c r="D187" s="57"/>
      <c r="E187" s="57"/>
      <c r="F187" s="57"/>
      <c r="G187" s="57"/>
      <c r="H187" s="96"/>
      <c r="I187" s="57"/>
      <c r="J187" s="57"/>
      <c r="K187" s="57"/>
      <c r="L187" s="57"/>
      <c r="M187" s="57"/>
      <c r="N187" s="57"/>
    </row>
    <row r="188" spans="2:14" s="56" customFormat="1" ht="16.5" customHeight="1" x14ac:dyDescent="0.25">
      <c r="B188" s="57"/>
      <c r="C188" s="57"/>
      <c r="D188" s="57"/>
      <c r="E188" s="57"/>
      <c r="F188" s="57"/>
      <c r="G188" s="57"/>
      <c r="H188" s="96"/>
      <c r="I188" s="57"/>
      <c r="J188" s="57"/>
      <c r="K188" s="57"/>
      <c r="L188" s="57"/>
      <c r="M188" s="57"/>
      <c r="N188" s="57"/>
    </row>
    <row r="189" spans="2:14" s="56" customFormat="1" ht="16.5" customHeight="1" x14ac:dyDescent="0.25">
      <c r="B189" s="57"/>
      <c r="C189" s="57"/>
      <c r="D189" s="57"/>
      <c r="E189" s="57"/>
      <c r="F189" s="57"/>
      <c r="G189" s="57"/>
      <c r="H189" s="96"/>
      <c r="I189" s="57"/>
      <c r="J189" s="57"/>
      <c r="K189" s="57"/>
      <c r="L189" s="57"/>
      <c r="M189" s="57"/>
      <c r="N189" s="57"/>
    </row>
    <row r="190" spans="2:14" s="56" customFormat="1" ht="16.5" customHeight="1" x14ac:dyDescent="0.25">
      <c r="B190" s="57"/>
      <c r="C190" s="57"/>
      <c r="D190" s="57"/>
      <c r="E190" s="57"/>
      <c r="F190" s="57"/>
      <c r="G190" s="57"/>
      <c r="H190" s="96"/>
      <c r="I190" s="57"/>
      <c r="J190" s="57"/>
      <c r="K190" s="57"/>
      <c r="L190" s="57"/>
      <c r="M190" s="57"/>
      <c r="N190" s="57"/>
    </row>
    <row r="191" spans="2:14" s="56" customFormat="1" ht="16.5" customHeight="1" x14ac:dyDescent="0.25">
      <c r="B191" s="57"/>
      <c r="C191" s="57"/>
      <c r="D191" s="57"/>
      <c r="E191" s="57"/>
      <c r="F191" s="57"/>
      <c r="G191" s="57"/>
      <c r="H191" s="96"/>
      <c r="I191" s="57"/>
      <c r="J191" s="57"/>
      <c r="K191" s="57"/>
      <c r="L191" s="57"/>
      <c r="M191" s="57"/>
      <c r="N191" s="57"/>
    </row>
    <row r="192" spans="2:14" s="56" customFormat="1" ht="16.5" customHeight="1" x14ac:dyDescent="0.25">
      <c r="B192" s="57"/>
      <c r="C192" s="57"/>
      <c r="D192" s="57"/>
      <c r="E192" s="57"/>
      <c r="F192" s="57"/>
      <c r="G192" s="57"/>
      <c r="H192" s="96"/>
      <c r="I192" s="57"/>
      <c r="J192" s="57"/>
      <c r="K192" s="57"/>
      <c r="L192" s="57"/>
      <c r="M192" s="57"/>
      <c r="N192" s="57"/>
    </row>
    <row r="193" spans="2:14" s="56" customFormat="1" ht="16.5" customHeight="1" x14ac:dyDescent="0.25">
      <c r="B193" s="57"/>
      <c r="C193" s="57"/>
      <c r="D193" s="57"/>
      <c r="E193" s="57"/>
      <c r="F193" s="57"/>
      <c r="G193" s="57"/>
      <c r="H193" s="96"/>
      <c r="I193" s="57"/>
      <c r="J193" s="57"/>
      <c r="K193" s="57"/>
      <c r="L193" s="57"/>
      <c r="M193" s="57"/>
      <c r="N193" s="57"/>
    </row>
    <row r="194" spans="2:14" s="56" customFormat="1" ht="16.5" customHeight="1" x14ac:dyDescent="0.25">
      <c r="B194" s="57"/>
      <c r="C194" s="57"/>
      <c r="D194" s="57"/>
      <c r="E194" s="57"/>
      <c r="F194" s="57"/>
      <c r="G194" s="57"/>
      <c r="H194" s="96"/>
      <c r="I194" s="57"/>
      <c r="J194" s="57"/>
      <c r="K194" s="57"/>
      <c r="L194" s="57"/>
      <c r="M194" s="57"/>
      <c r="N194" s="57"/>
    </row>
    <row r="195" spans="2:14" s="56" customFormat="1" ht="16.5" customHeight="1" x14ac:dyDescent="0.25">
      <c r="B195" s="57"/>
      <c r="C195" s="57"/>
      <c r="D195" s="57"/>
      <c r="E195" s="57"/>
      <c r="F195" s="57"/>
      <c r="G195" s="57"/>
      <c r="H195" s="96"/>
      <c r="I195" s="57"/>
      <c r="J195" s="57"/>
      <c r="K195" s="57"/>
      <c r="L195" s="57"/>
      <c r="M195" s="57"/>
      <c r="N195" s="57"/>
    </row>
    <row r="196" spans="2:14" s="56" customFormat="1" ht="16.5" customHeight="1" x14ac:dyDescent="0.25">
      <c r="B196" s="57"/>
      <c r="C196" s="57"/>
      <c r="D196" s="57"/>
      <c r="E196" s="57"/>
      <c r="F196" s="57"/>
      <c r="G196" s="57"/>
      <c r="H196" s="96"/>
      <c r="I196" s="57"/>
      <c r="J196" s="57"/>
      <c r="K196" s="57"/>
      <c r="L196" s="57"/>
      <c r="M196" s="57"/>
      <c r="N196" s="57"/>
    </row>
    <row r="197" spans="2:14" s="56" customFormat="1" ht="16.5" customHeight="1" x14ac:dyDescent="0.25">
      <c r="B197" s="57"/>
      <c r="C197" s="57"/>
      <c r="D197" s="57"/>
      <c r="E197" s="57"/>
      <c r="F197" s="57"/>
      <c r="G197" s="57"/>
      <c r="H197" s="96"/>
      <c r="I197" s="57"/>
      <c r="J197" s="57"/>
      <c r="K197" s="57"/>
      <c r="L197" s="57"/>
      <c r="M197" s="57"/>
      <c r="N197" s="57"/>
    </row>
    <row r="198" spans="2:14" s="56" customFormat="1" ht="16.5" customHeight="1" x14ac:dyDescent="0.25">
      <c r="B198" s="57"/>
      <c r="C198" s="57"/>
      <c r="D198" s="57"/>
      <c r="E198" s="57"/>
      <c r="F198" s="57"/>
      <c r="G198" s="57"/>
      <c r="H198" s="96"/>
      <c r="I198" s="57"/>
      <c r="J198" s="57"/>
      <c r="K198" s="57"/>
      <c r="L198" s="57"/>
      <c r="M198" s="57"/>
      <c r="N198" s="57"/>
    </row>
    <row r="199" spans="2:14" s="56" customFormat="1" ht="16.5" customHeight="1" x14ac:dyDescent="0.25">
      <c r="B199" s="57"/>
      <c r="C199" s="57"/>
      <c r="D199" s="57"/>
      <c r="E199" s="57"/>
      <c r="F199" s="57"/>
      <c r="G199" s="57"/>
      <c r="H199" s="96"/>
      <c r="I199" s="57"/>
      <c r="J199" s="57"/>
      <c r="K199" s="57"/>
      <c r="L199" s="57"/>
      <c r="M199" s="57"/>
      <c r="N199" s="57"/>
    </row>
    <row r="200" spans="2:14" s="56" customFormat="1" ht="16.5" customHeight="1" x14ac:dyDescent="0.25">
      <c r="B200" s="57"/>
      <c r="C200" s="57"/>
      <c r="D200" s="57"/>
      <c r="E200" s="57"/>
      <c r="F200" s="57"/>
      <c r="G200" s="57"/>
      <c r="H200" s="96"/>
      <c r="I200" s="57"/>
      <c r="J200" s="57"/>
      <c r="K200" s="57"/>
      <c r="L200" s="57"/>
      <c r="M200" s="57"/>
      <c r="N200" s="57"/>
    </row>
    <row r="201" spans="2:14" s="56" customFormat="1" ht="16.5" customHeight="1" x14ac:dyDescent="0.25">
      <c r="B201" s="57"/>
      <c r="C201" s="57"/>
      <c r="D201" s="57"/>
      <c r="E201" s="57"/>
      <c r="F201" s="57"/>
      <c r="G201" s="57"/>
      <c r="H201" s="96"/>
      <c r="I201" s="57"/>
      <c r="J201" s="57"/>
      <c r="K201" s="57"/>
      <c r="L201" s="57"/>
      <c r="M201" s="57"/>
      <c r="N201" s="57"/>
    </row>
    <row r="202" spans="2:14" s="56" customFormat="1" ht="16.5" customHeight="1" x14ac:dyDescent="0.25">
      <c r="B202" s="57"/>
      <c r="C202" s="57"/>
      <c r="D202" s="57"/>
      <c r="E202" s="57"/>
      <c r="F202" s="57"/>
      <c r="G202" s="57"/>
      <c r="H202" s="96"/>
      <c r="I202" s="57"/>
      <c r="J202" s="57"/>
      <c r="K202" s="57"/>
      <c r="L202" s="57"/>
      <c r="M202" s="57"/>
      <c r="N202" s="57"/>
    </row>
    <row r="203" spans="2:14" s="56" customFormat="1" ht="16.5" customHeight="1" x14ac:dyDescent="0.25">
      <c r="B203" s="57"/>
      <c r="C203" s="57"/>
      <c r="D203" s="57"/>
      <c r="E203" s="57"/>
      <c r="F203" s="57"/>
      <c r="G203" s="57"/>
      <c r="H203" s="96"/>
      <c r="I203" s="57"/>
      <c r="J203" s="57"/>
      <c r="K203" s="57"/>
      <c r="L203" s="57"/>
      <c r="M203" s="57"/>
      <c r="N203" s="57"/>
    </row>
    <row r="204" spans="2:14" s="56" customFormat="1" ht="16.5" customHeight="1" x14ac:dyDescent="0.25">
      <c r="B204" s="57"/>
      <c r="C204" s="57"/>
      <c r="D204" s="57"/>
      <c r="E204" s="57"/>
      <c r="F204" s="57"/>
      <c r="G204" s="57"/>
      <c r="H204" s="96"/>
      <c r="I204" s="57"/>
      <c r="J204" s="57"/>
      <c r="K204" s="57"/>
      <c r="L204" s="57"/>
      <c r="M204" s="57"/>
      <c r="N204" s="57"/>
    </row>
    <row r="205" spans="2:14" s="56" customFormat="1" ht="16.5" customHeight="1" x14ac:dyDescent="0.25">
      <c r="B205" s="57"/>
      <c r="C205" s="57"/>
      <c r="D205" s="57"/>
      <c r="E205" s="57"/>
      <c r="F205" s="57"/>
      <c r="G205" s="57"/>
      <c r="H205" s="96"/>
      <c r="I205" s="57"/>
      <c r="J205" s="57"/>
      <c r="K205" s="57"/>
      <c r="L205" s="57"/>
      <c r="M205" s="57"/>
      <c r="N205" s="57"/>
    </row>
    <row r="206" spans="2:14" s="56" customFormat="1" ht="16.5" customHeight="1" x14ac:dyDescent="0.25">
      <c r="B206" s="57"/>
      <c r="C206" s="57"/>
      <c r="D206" s="57"/>
      <c r="E206" s="57"/>
      <c r="F206" s="57"/>
      <c r="G206" s="57"/>
      <c r="H206" s="96"/>
      <c r="I206" s="57"/>
      <c r="J206" s="57"/>
      <c r="K206" s="57"/>
      <c r="L206" s="57"/>
      <c r="M206" s="57"/>
      <c r="N206" s="57"/>
    </row>
    <row r="207" spans="2:14" s="56" customFormat="1" ht="16.5" customHeight="1" x14ac:dyDescent="0.25">
      <c r="B207" s="57"/>
      <c r="C207" s="57"/>
      <c r="D207" s="57"/>
      <c r="E207" s="57"/>
      <c r="F207" s="57"/>
      <c r="G207" s="57"/>
      <c r="H207" s="96"/>
      <c r="I207" s="57"/>
      <c r="J207" s="57"/>
      <c r="K207" s="57"/>
      <c r="L207" s="57"/>
      <c r="M207" s="57"/>
      <c r="N207" s="57"/>
    </row>
    <row r="208" spans="2:14" s="56" customFormat="1" ht="16.5" customHeight="1" x14ac:dyDescent="0.25">
      <c r="B208" s="57"/>
      <c r="C208" s="57"/>
      <c r="D208" s="57"/>
      <c r="E208" s="57"/>
      <c r="F208" s="57"/>
      <c r="G208" s="57"/>
      <c r="H208" s="96"/>
      <c r="I208" s="57"/>
      <c r="J208" s="57"/>
      <c r="K208" s="57"/>
      <c r="L208" s="57"/>
      <c r="M208" s="57"/>
      <c r="N208" s="57"/>
    </row>
    <row r="209" spans="2:14" s="56" customFormat="1" ht="16.5" customHeight="1" x14ac:dyDescent="0.25">
      <c r="B209" s="57"/>
      <c r="C209" s="57"/>
      <c r="D209" s="57"/>
      <c r="E209" s="57"/>
      <c r="F209" s="57"/>
      <c r="G209" s="57"/>
      <c r="H209" s="96"/>
      <c r="I209" s="57"/>
      <c r="J209" s="57"/>
      <c r="K209" s="57"/>
      <c r="L209" s="57"/>
      <c r="M209" s="57"/>
      <c r="N209" s="57"/>
    </row>
    <row r="210" spans="2:14" s="56" customFormat="1" ht="16.5" customHeight="1" x14ac:dyDescent="0.25">
      <c r="B210" s="57"/>
      <c r="C210" s="57"/>
      <c r="D210" s="57"/>
      <c r="E210" s="57"/>
      <c r="F210" s="57"/>
      <c r="G210" s="57"/>
      <c r="H210" s="96"/>
      <c r="I210" s="57"/>
      <c r="J210" s="57"/>
      <c r="K210" s="57"/>
      <c r="L210" s="57"/>
      <c r="M210" s="57"/>
      <c r="N210" s="57"/>
    </row>
    <row r="211" spans="2:14" s="56" customFormat="1" ht="16.5" customHeight="1" x14ac:dyDescent="0.25">
      <c r="B211" s="57"/>
      <c r="C211" s="57"/>
      <c r="D211" s="57"/>
      <c r="E211" s="57"/>
      <c r="F211" s="57"/>
      <c r="G211" s="57"/>
      <c r="H211" s="96"/>
      <c r="I211" s="57"/>
      <c r="J211" s="57"/>
      <c r="K211" s="57"/>
      <c r="L211" s="57"/>
      <c r="M211" s="57"/>
      <c r="N211" s="57"/>
    </row>
    <row r="212" spans="2:14" s="56" customFormat="1" ht="16.5" customHeight="1" x14ac:dyDescent="0.25">
      <c r="B212" s="57"/>
      <c r="C212" s="57"/>
      <c r="D212" s="57"/>
      <c r="E212" s="57"/>
      <c r="F212" s="57"/>
      <c r="G212" s="57"/>
      <c r="H212" s="96"/>
      <c r="I212" s="57"/>
      <c r="J212" s="57"/>
      <c r="K212" s="57"/>
      <c r="L212" s="57"/>
      <c r="M212" s="57"/>
      <c r="N212" s="57"/>
    </row>
    <row r="213" spans="2:14" s="56" customFormat="1" ht="16.5" customHeight="1" x14ac:dyDescent="0.25">
      <c r="B213" s="57"/>
      <c r="C213" s="57"/>
      <c r="D213" s="57"/>
      <c r="E213" s="57"/>
      <c r="F213" s="57"/>
      <c r="G213" s="57"/>
      <c r="H213" s="96"/>
      <c r="I213" s="57"/>
      <c r="J213" s="57"/>
      <c r="K213" s="57"/>
      <c r="L213" s="57"/>
      <c r="M213" s="57"/>
      <c r="N213" s="57"/>
    </row>
    <row r="214" spans="2:14" s="56" customFormat="1" ht="16.5" customHeight="1" x14ac:dyDescent="0.25">
      <c r="B214" s="57"/>
      <c r="C214" s="57"/>
      <c r="D214" s="57"/>
      <c r="E214" s="57"/>
      <c r="F214" s="57"/>
      <c r="G214" s="57"/>
      <c r="H214" s="96"/>
      <c r="I214" s="57"/>
      <c r="J214" s="57"/>
      <c r="K214" s="57"/>
      <c r="L214" s="57"/>
      <c r="M214" s="57"/>
      <c r="N214" s="57"/>
    </row>
    <row r="215" spans="2:14" s="56" customFormat="1" ht="16.5" customHeight="1" x14ac:dyDescent="0.25">
      <c r="B215" s="57"/>
      <c r="C215" s="57"/>
      <c r="D215" s="57"/>
      <c r="E215" s="57"/>
      <c r="F215" s="57"/>
      <c r="G215" s="57"/>
      <c r="H215" s="96"/>
      <c r="I215" s="57"/>
      <c r="J215" s="57"/>
      <c r="K215" s="57"/>
      <c r="L215" s="57"/>
      <c r="M215" s="57"/>
      <c r="N215" s="57"/>
    </row>
    <row r="216" spans="2:14" s="56" customFormat="1" ht="16.5" customHeight="1" x14ac:dyDescent="0.25">
      <c r="B216" s="57"/>
      <c r="C216" s="57"/>
      <c r="D216" s="57"/>
      <c r="E216" s="57"/>
      <c r="F216" s="57"/>
      <c r="G216" s="57"/>
      <c r="H216" s="96"/>
      <c r="I216" s="57"/>
      <c r="J216" s="57"/>
      <c r="K216" s="57"/>
      <c r="L216" s="57"/>
      <c r="M216" s="57"/>
      <c r="N216" s="57"/>
    </row>
    <row r="217" spans="2:14" s="56" customFormat="1" ht="16.5" customHeight="1" x14ac:dyDescent="0.25">
      <c r="B217" s="57"/>
      <c r="C217" s="57"/>
      <c r="D217" s="57"/>
      <c r="E217" s="57"/>
      <c r="F217" s="57"/>
      <c r="G217" s="57"/>
      <c r="H217" s="96"/>
      <c r="I217" s="57"/>
      <c r="J217" s="57"/>
      <c r="K217" s="57"/>
      <c r="L217" s="57"/>
      <c r="M217" s="57"/>
      <c r="N217" s="57"/>
    </row>
    <row r="218" spans="2:14" s="56" customFormat="1" ht="16.5" customHeight="1" x14ac:dyDescent="0.25">
      <c r="B218" s="57"/>
      <c r="C218" s="57"/>
      <c r="D218" s="57"/>
      <c r="E218" s="57"/>
      <c r="F218" s="57"/>
      <c r="G218" s="57"/>
      <c r="H218" s="96"/>
      <c r="I218" s="57"/>
      <c r="J218" s="57"/>
      <c r="K218" s="57"/>
      <c r="L218" s="57"/>
      <c r="M218" s="57"/>
      <c r="N218" s="57"/>
    </row>
    <row r="219" spans="2:14" s="56" customFormat="1" ht="16.5" customHeight="1" x14ac:dyDescent="0.25">
      <c r="B219" s="57"/>
      <c r="C219" s="57"/>
      <c r="D219" s="57"/>
      <c r="E219" s="57"/>
      <c r="F219" s="57"/>
      <c r="G219" s="57"/>
      <c r="H219" s="96"/>
      <c r="I219" s="57"/>
      <c r="J219" s="57"/>
      <c r="K219" s="57"/>
      <c r="L219" s="57"/>
      <c r="M219" s="57"/>
      <c r="N219" s="57"/>
    </row>
    <row r="220" spans="2:14" s="56" customFormat="1" ht="16.5" customHeight="1" x14ac:dyDescent="0.25">
      <c r="B220" s="57"/>
      <c r="C220" s="57"/>
      <c r="D220" s="57"/>
      <c r="E220" s="57"/>
      <c r="F220" s="57"/>
      <c r="G220" s="57"/>
      <c r="H220" s="96"/>
      <c r="I220" s="57"/>
      <c r="J220" s="57"/>
      <c r="K220" s="57"/>
      <c r="L220" s="57"/>
      <c r="M220" s="57"/>
      <c r="N220" s="57"/>
    </row>
    <row r="221" spans="2:14" s="56" customFormat="1" ht="16.5" customHeight="1" x14ac:dyDescent="0.25">
      <c r="B221" s="57"/>
      <c r="C221" s="57"/>
      <c r="D221" s="57"/>
      <c r="E221" s="57"/>
      <c r="F221" s="57"/>
      <c r="G221" s="57"/>
      <c r="H221" s="96"/>
      <c r="I221" s="57"/>
      <c r="J221" s="57"/>
      <c r="K221" s="57"/>
      <c r="L221" s="57"/>
      <c r="M221" s="57"/>
      <c r="N221" s="57"/>
    </row>
    <row r="222" spans="2:14" s="56" customFormat="1" ht="16.5" customHeight="1" x14ac:dyDescent="0.25">
      <c r="B222" s="57"/>
      <c r="C222" s="57"/>
      <c r="D222" s="57"/>
      <c r="E222" s="57"/>
      <c r="F222" s="57"/>
      <c r="G222" s="57"/>
      <c r="H222" s="96"/>
      <c r="I222" s="57"/>
      <c r="J222" s="57"/>
      <c r="K222" s="57"/>
      <c r="L222" s="57"/>
      <c r="M222" s="57"/>
      <c r="N222" s="57"/>
    </row>
    <row r="223" spans="2:14" s="56" customFormat="1" ht="16.5" customHeight="1" x14ac:dyDescent="0.25">
      <c r="B223" s="57"/>
      <c r="C223" s="57"/>
      <c r="D223" s="57"/>
      <c r="E223" s="57"/>
      <c r="F223" s="57"/>
      <c r="G223" s="57"/>
      <c r="H223" s="96"/>
      <c r="I223" s="57"/>
      <c r="J223" s="57"/>
      <c r="K223" s="57"/>
      <c r="L223" s="57"/>
      <c r="M223" s="57"/>
      <c r="N223" s="57"/>
    </row>
    <row r="224" spans="2:14" s="56" customFormat="1" ht="16.5" customHeight="1" x14ac:dyDescent="0.25">
      <c r="B224" s="57"/>
      <c r="C224" s="57"/>
      <c r="D224" s="57"/>
      <c r="E224" s="57"/>
      <c r="F224" s="57"/>
      <c r="G224" s="57"/>
      <c r="H224" s="96"/>
      <c r="I224" s="57"/>
      <c r="J224" s="57"/>
      <c r="K224" s="57"/>
      <c r="L224" s="57"/>
      <c r="M224" s="57"/>
      <c r="N224" s="57"/>
    </row>
    <row r="225" spans="2:14" s="56" customFormat="1" ht="16.5" customHeight="1" x14ac:dyDescent="0.25">
      <c r="B225" s="57"/>
      <c r="C225" s="57"/>
      <c r="D225" s="57"/>
      <c r="E225" s="57"/>
      <c r="F225" s="57"/>
      <c r="G225" s="57"/>
      <c r="H225" s="96"/>
      <c r="I225" s="57"/>
      <c r="J225" s="57"/>
      <c r="K225" s="57"/>
      <c r="L225" s="57"/>
      <c r="M225" s="57"/>
      <c r="N225" s="57"/>
    </row>
    <row r="226" spans="2:14" s="56" customFormat="1" ht="16.5" customHeight="1" x14ac:dyDescent="0.25">
      <c r="B226" s="57"/>
      <c r="C226" s="57"/>
      <c r="D226" s="57"/>
      <c r="E226" s="57"/>
      <c r="F226" s="57"/>
      <c r="G226" s="57"/>
      <c r="H226" s="96"/>
      <c r="I226" s="57"/>
      <c r="J226" s="57"/>
      <c r="K226" s="57"/>
      <c r="L226" s="57"/>
      <c r="M226" s="57"/>
      <c r="N226" s="57"/>
    </row>
    <row r="227" spans="2:14" s="56" customFormat="1" ht="16.5" customHeight="1" x14ac:dyDescent="0.25">
      <c r="B227" s="57"/>
      <c r="C227" s="57"/>
      <c r="D227" s="57"/>
      <c r="E227" s="57"/>
      <c r="F227" s="57"/>
      <c r="G227" s="57"/>
      <c r="H227" s="96"/>
      <c r="I227" s="57"/>
      <c r="J227" s="57"/>
      <c r="K227" s="57"/>
      <c r="L227" s="57"/>
      <c r="M227" s="57"/>
      <c r="N227" s="57"/>
    </row>
    <row r="228" spans="2:14" s="56" customFormat="1" ht="16.5" customHeight="1" x14ac:dyDescent="0.25">
      <c r="B228" s="57"/>
      <c r="C228" s="57"/>
      <c r="D228" s="57"/>
      <c r="E228" s="57"/>
      <c r="F228" s="57"/>
      <c r="G228" s="57"/>
      <c r="H228" s="96"/>
      <c r="I228" s="57"/>
      <c r="J228" s="57"/>
      <c r="K228" s="57"/>
      <c r="L228" s="57"/>
      <c r="M228" s="57"/>
      <c r="N228" s="57"/>
    </row>
    <row r="229" spans="2:14" s="56" customFormat="1" ht="16.5" customHeight="1" x14ac:dyDescent="0.25">
      <c r="B229" s="57"/>
      <c r="C229" s="57"/>
      <c r="D229" s="57"/>
      <c r="E229" s="57"/>
      <c r="F229" s="57"/>
      <c r="G229" s="57"/>
      <c r="H229" s="96"/>
      <c r="I229" s="57"/>
      <c r="J229" s="57"/>
      <c r="K229" s="57"/>
      <c r="L229" s="57"/>
      <c r="M229" s="57"/>
      <c r="N229" s="57"/>
    </row>
    <row r="230" spans="2:14" s="56" customFormat="1" ht="16.5" customHeight="1" x14ac:dyDescent="0.25">
      <c r="B230" s="57"/>
      <c r="C230" s="57"/>
      <c r="D230" s="57"/>
      <c r="E230" s="57"/>
      <c r="F230" s="57"/>
      <c r="G230" s="57"/>
      <c r="H230" s="96"/>
      <c r="I230" s="57"/>
      <c r="J230" s="57"/>
      <c r="K230" s="57"/>
      <c r="L230" s="57"/>
      <c r="M230" s="57"/>
      <c r="N230" s="57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